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30" windowWidth="12975" windowHeight="6750" tabRatio="905" firstSheet="4" activeTab="10"/>
  </bookViews>
  <sheets>
    <sheet name="1. Tööjõukulud" sheetId="1" r:id="rId1"/>
    <sheet name="2. Tellitud tööd ja teenused" sheetId="2" r:id="rId2"/>
    <sheet name="3. Üritused" sheetId="3" r:id="rId3"/>
    <sheet name="4. Trükised ja teavitamine" sheetId="4" r:id="rId4"/>
    <sheet name="5. Vahendid ja investeeringud" sheetId="5" r:id="rId5"/>
    <sheet name="6. Transport ja lähetused" sheetId="6" r:id="rId6"/>
    <sheet name="7. Kontorikulud " sheetId="7" r:id="rId7"/>
    <sheet name="8. Muud kulud" sheetId="8" r:id="rId8"/>
    <sheet name="9. Arenduskulud" sheetId="9" r:id="rId9"/>
    <sheet name="KOOND" sheetId="10" r:id="rId10"/>
    <sheet name="eelarve" sheetId="11" r:id="rId11"/>
    <sheet name="Juhised" sheetId="12" r:id="rId12"/>
  </sheets>
  <definedNames>
    <definedName name="_xlnm.Print_Area" localSheetId="10">'eelarve'!$A$1:$J$96</definedName>
    <definedName name="_xlnm.Print_Titles" localSheetId="0">'1. Tööjõukulud'!$6:$8</definedName>
    <definedName name="_xlnm.Print_Titles" localSheetId="1">'2. Tellitud tööd ja teenused'!$6:$8</definedName>
    <definedName name="_xlnm.Print_Titles" localSheetId="2">'3. Üritused'!$6:$8</definedName>
    <definedName name="_xlnm.Print_Titles" localSheetId="3">'4. Trükised ja teavitamine'!$6:$8</definedName>
    <definedName name="_xlnm.Print_Titles" localSheetId="4">'5. Vahendid ja investeeringud'!$6:$8</definedName>
    <definedName name="_xlnm.Print_Titles" localSheetId="5">'6. Transport ja lähetused'!$6:$8</definedName>
    <definedName name="_xlnm.Print_Titles" localSheetId="6">'7. Kontorikulud '!$6:$8</definedName>
    <definedName name="_xlnm.Print_Titles" localSheetId="7">'8. Muud kulud'!$6:$8</definedName>
    <definedName name="_xlnm.Print_Titles" localSheetId="8">'9. Arenduskulud'!$6:$8</definedName>
    <definedName name="_xlnm.Print_Titles" localSheetId="10">'eelarve'!$9:$12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1.xml><?xml version="1.0" encoding="utf-8"?>
<comments xmlns="http://schemas.openxmlformats.org/spreadsheetml/2006/main">
  <authors>
    <author>Siiri</author>
    <author> </author>
  </authors>
  <commentLis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5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52" authorId="0">
      <text>
        <r>
          <rPr>
            <b/>
            <sz val="9"/>
            <rFont val="Tahoma"/>
            <family val="2"/>
          </rPr>
          <t>projekti elluviimisega seotud vahendite (põhivara) soetamine, mille vajadus ja edasine kasutus põhjendatakse eelarve seletuskirjas</t>
        </r>
      </text>
    </comment>
    <comment ref="A46" authorId="1">
      <text>
        <r>
          <rPr>
            <sz val="8"/>
            <rFont val="Tahoma"/>
            <family val="2"/>
          </rPr>
          <t>projektiga seotud trükiste väljaandmiskulud, teavitustegevusekulud (s.h.veebileht)</t>
        </r>
      </text>
    </comment>
    <comment ref="A58" authorId="1">
      <text>
        <r>
          <rPr>
            <b/>
            <sz val="8"/>
            <rFont val="Tahoma"/>
            <family val="2"/>
          </rPr>
          <t>s.h.transport, autokompensatsioon, lähetuse majutus jms kulud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8"/>
            <rFont val="Tahoma"/>
            <family val="2"/>
          </rPr>
          <t>s.h.kontori üürikulud, telefoni-, internetikulud, bürootarbed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<sst xmlns="http://schemas.openxmlformats.org/spreadsheetml/2006/main" count="343" uniqueCount="140">
  <si>
    <t>EELARVE</t>
  </si>
  <si>
    <t>Kululiik</t>
  </si>
  <si>
    <t>Ühik</t>
  </si>
  <si>
    <t>Ühiku hind</t>
  </si>
  <si>
    <t>Kokku</t>
  </si>
  <si>
    <t>KÜSK toetus</t>
  </si>
  <si>
    <t>Projekt:</t>
  </si>
  <si>
    <t>Rahaline</t>
  </si>
  <si>
    <t>Mitterahaline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</si>
  <si>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</si>
  <si>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</si>
  <si>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</si>
  <si>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</si>
  <si>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</si>
  <si>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t>Projekti eelarve ja finantseerimisallikate kontroll:</t>
  </si>
  <si>
    <t>Osatähtsused kaasfinantseeringust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</si>
  <si>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</si>
  <si>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</si>
  <si>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</si>
  <si>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</si>
  <si>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</si>
  <si>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</si>
  <si>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</si>
  <si>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</si>
  <si>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</si>
  <si>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</si>
  <si>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</si>
  <si>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</si>
  <si>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</si>
  <si>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</si>
  <si>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</si>
  <si>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</si>
  <si>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</si>
  <si>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Aruande esitamise kuupäev: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</si>
  <si>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</si>
  <si>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</si>
  <si>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</si>
  <si>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</si>
  <si>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</si>
  <si>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</si>
  <si>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</si>
  <si>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KULUARUANNE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</si>
  <si>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</si>
  <si>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</si>
  <si>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</si>
  <si>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</si>
  <si>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</si>
  <si>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</si>
  <si>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</si>
  <si>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</si>
  <si>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</si>
  <si>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5.1.</t>
  </si>
  <si>
    <t>6.1.</t>
  </si>
  <si>
    <t>7.2.</t>
  </si>
  <si>
    <t>8.1.</t>
  </si>
  <si>
    <t>1.</t>
  </si>
  <si>
    <t>2.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</si>
  <si>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</si>
  <si>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</si>
  <si>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</si>
  <si>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</si>
  <si>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</si>
  <si>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Kas kaasfinantseeringu rahaline osa on vähemalt 5% projekti eelarvest?</t>
  </si>
  <si>
    <t>Toetuse saaja esindusõigusliku isiku ja raamatupidaja allkirjad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</si>
  <si>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</si>
  <si>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</si>
  <si>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</si>
  <si>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</si>
  <si>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</si>
  <si>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Projekti perioodi algus:</t>
  </si>
  <si>
    <t>Perioodi eelarve kokku</t>
  </si>
  <si>
    <t>Perioodi eelarve täitmine kokku</t>
  </si>
  <si>
    <t>Kaasfinantseeringu lisamisel aruandesse jälgige, et kaasfinantseeringu summa ei ületaks eelarves ettenähtud summat.</t>
  </si>
  <si>
    <t>1.5.</t>
  </si>
  <si>
    <t>1.6.</t>
  </si>
  <si>
    <t>1.7.</t>
  </si>
  <si>
    <t>1.8.</t>
  </si>
  <si>
    <t>Pangaarvelt tasumise kuupäev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</si>
  <si>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</si>
  <si>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</si>
  <si>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</si>
  <si>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</si>
  <si>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>GSM 51 62 929</t>
  </si>
  <si>
    <t xml:space="preserve">Taotleja: </t>
  </si>
  <si>
    <t>Projekti algus:</t>
  </si>
  <si>
    <t>Projekti lõpp:</t>
  </si>
  <si>
    <t>Ühiku-te arv</t>
  </si>
  <si>
    <t>Raha-line</t>
  </si>
  <si>
    <t xml:space="preserve">Muu mitte-raha-line 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</si>
  <si>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</si>
  <si>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1.2. </t>
  </si>
  <si>
    <t>1.4.</t>
  </si>
  <si>
    <t xml:space="preserve">2.1. </t>
  </si>
  <si>
    <t xml:space="preserve">5.2. </t>
  </si>
  <si>
    <t xml:space="preserve">6.2. </t>
  </si>
  <si>
    <t xml:space="preserve">7.1. </t>
  </si>
  <si>
    <t xml:space="preserve">8.2. </t>
  </si>
  <si>
    <t>Tegevus- ja/või arenduskulude osatähtsus  KÜSK toetusest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</si>
  <si>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</si>
  <si>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</si>
  <si>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</si>
  <si>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</si>
  <si>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</si>
  <si>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Osatähtsused kogu projekti eelarvest</t>
  </si>
  <si>
    <t>Kas kaasfinantseeringu mitterahaline osa on kuni 5% projekti eelarvest?</t>
  </si>
  <si>
    <t>Kas KÜSK toetus jääb programmis lubatud summa piiridesse?</t>
  </si>
  <si>
    <t>maksimum</t>
  </si>
  <si>
    <t xml:space="preserve">Juhised kuluaruande tabelite täitmiseks </t>
  </si>
  <si>
    <r>
      <t>Lahtrisse "Tehingu majanduslik sisu" tuleb lahti seletada kulu sisu ja seos projekti tegevusega (</t>
    </r>
    <r>
      <rPr>
        <i/>
        <sz val="10"/>
        <rFont val="Arial"/>
        <family val="2"/>
      </rPr>
      <t>näiteks "Projektijuhi palk jaanuar 2011" või "Toitlustus 15.01.11 üritusel"</t>
    </r>
    <r>
      <rPr>
        <sz val="10"/>
        <rFont val="Arial"/>
        <family val="2"/>
      </rPr>
      <t xml:space="preserve">)  </t>
    </r>
  </si>
  <si>
    <t>Kindlasti sisestage eelarvesse projekti andmed: taotleja, projekti nimetus ja kestus.</t>
  </si>
  <si>
    <t>7.</t>
  </si>
  <si>
    <t>Esitatakse allkirjastatud aruanne. Aruandele tuleb lisada juurde pangakonto väljavõte, kust on võimalik kontrollida projektikulude väljamakseid, vajadusel vabatahtliku töö päevik(ud) ja muu mitterahalist kaasfinantseeringut tõendavad dokumendid.</t>
  </si>
  <si>
    <t>Kulude kalkulatsioon ja põhjendus esitatakse Taotlusvormi vastavas osas.</t>
  </si>
  <si>
    <t>Finantseerimisallikad (eurodes)</t>
  </si>
  <si>
    <t>2. Tellitud tööd ja teenused kokku (s.h. vabatahtlik töö)</t>
  </si>
  <si>
    <t>4. Projekti trükised (s.h. digitaalsed) ja teavitamine kokku</t>
  </si>
  <si>
    <t>5. Soetatud vahendid ja investeeringud kokku</t>
  </si>
  <si>
    <t>6. Projekti transpordi- ja lähetuskulud kokku</t>
  </si>
  <si>
    <t xml:space="preserve">7. Projekti kontorikulud kokku </t>
  </si>
  <si>
    <t>8. Muud otsesed kulud kokku (s.h.pangakulud, kulud täpsustada)</t>
  </si>
  <si>
    <t>3. Projekti üritused vastavalt tegevuskavale kokku</t>
  </si>
  <si>
    <t>3. Projekti üritused</t>
  </si>
  <si>
    <t xml:space="preserve">7. Projekti kontorikulud </t>
  </si>
  <si>
    <t>8. Muud otsesed kulud</t>
  </si>
  <si>
    <t>1.9. Töötuskindlustusmakse 1,4%</t>
  </si>
  <si>
    <t>1.10. Sotsiaalmaks 33%</t>
  </si>
  <si>
    <r>
      <t xml:space="preserve">9. Arenduskulud </t>
    </r>
    <r>
      <rPr>
        <b/>
        <vertAlign val="superscript"/>
        <sz val="12"/>
        <rFont val="Arial"/>
        <family val="2"/>
      </rPr>
      <t>1</t>
    </r>
  </si>
  <si>
    <t>9. Arenduskulud</t>
  </si>
  <si>
    <t>4. Trükised ja teavitamine</t>
  </si>
  <si>
    <t>5. Vahendid ja investeeringud</t>
  </si>
  <si>
    <t>6. Transpordi- ja lähetuskulud</t>
  </si>
  <si>
    <t>Projekti eelarve (eurodes)</t>
  </si>
  <si>
    <t>9. Organisatsiooni tegevus- ja/või arenduskulud</t>
  </si>
  <si>
    <t xml:space="preserve">LISA 1.      KÜSK mittetulundusühenduste ja sihtasutuste tegevusvõimekuse programmi kaasava planeerimise projektide toetamise taotlusvooru </t>
  </si>
  <si>
    <t xml:space="preserve">Esimesena täitke tööleht "eelarve". Eelarvesse tuleb sisestada täpselt samad andmed kui on lõplikus kooskõlastatud eelarves. </t>
  </si>
  <si>
    <t>NB! Eelarve kululiikide ridade järjestus on muutunud -  sisestage projekti eelarve summad õigetele ridadele.</t>
  </si>
  <si>
    <r>
      <t xml:space="preserve">9. Organisatsiooni arenduskulud </t>
    </r>
    <r>
      <rPr>
        <sz val="10"/>
        <color indexed="12"/>
        <rFont val="Arial"/>
        <family val="2"/>
      </rPr>
      <t>(kuni 10% KÜSK toetuse kogusummast)</t>
    </r>
  </si>
  <si>
    <t>Projektiga seotud kulude kohta saate andmed kirjutada kümnele töölehele vastavalt kululiikidele (alates "1. Tööjõukulud" kuni "8. Muud kulud")</t>
  </si>
  <si>
    <t>Tööjõukulude töölehel on olemas lõpus eraldi read nr 1.9 ja 1.10  tasudelt arvestatud sotsiaalmaksukulu ja töötuskindlustusmaksekulu jaoks.</t>
  </si>
  <si>
    <r>
      <rPr>
        <u val="single"/>
        <sz val="10"/>
        <rFont val="Arial"/>
        <family val="2"/>
      </rPr>
      <t>Esimesele töölehe "1. Tööjõukulud"</t>
    </r>
    <r>
      <rPr>
        <sz val="10"/>
        <rFont val="Arial"/>
        <family val="2"/>
      </rPr>
      <t xml:space="preserve"> ülaserva märkige tähis, millega on tähistatud kõik käesoleva projektiga seotud kulud teie raamatupidamises (</t>
    </r>
    <r>
      <rPr>
        <i/>
        <sz val="10"/>
        <rFont val="Arial"/>
        <family val="2"/>
      </rPr>
      <t>näiteks "KÜSK projekt"</t>
    </r>
    <r>
      <rPr>
        <sz val="10"/>
        <rFont val="Arial"/>
        <family val="2"/>
      </rPr>
      <t xml:space="preserve">) ja </t>
    </r>
    <r>
      <rPr>
        <u val="single"/>
        <sz val="10"/>
        <rFont val="Arial"/>
        <family val="2"/>
      </rPr>
      <t>aruande esitamise kuupäev</t>
    </r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</si>
</sst>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  <numFmt numFmtId="172" formatCode="_-* #,##0.00\ [$EUR]_-;\-* #,##0.00\ [$EUR]_-;_-* &quot;-&quot;??\ [$EUR]_-;_-@_-"/>
    <numFmt numFmtId="173" formatCode="#,##0.0_ ;[Red]\-#,##0.0\ "/>
    <numFmt numFmtId="174" formatCode="#,##0.000_ ;[Red]\-#,##0.000\ 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1" xfId="0" applyNumberFormat="1" applyBorder="1" applyAlignment="1">
      <alignment horizontal="center" shrinkToFit="1"/>
    </xf>
    <xf numFmtId="164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66" fontId="0" fillId="0" borderId="17" xfId="59" applyNumberFormat="1" applyFont="1" applyFill="1" applyBorder="1" applyAlignment="1">
      <alignment horizontal="center" vertical="center" shrinkToFit="1"/>
    </xf>
    <xf numFmtId="166" fontId="0" fillId="0" borderId="18" xfId="59" applyNumberFormat="1" applyFont="1" applyFill="1" applyBorder="1" applyAlignment="1">
      <alignment horizontal="center" vertical="center" shrinkToFit="1"/>
    </xf>
    <xf numFmtId="164" fontId="14" fillId="0" borderId="19" xfId="0" applyNumberFormat="1" applyFont="1" applyFill="1" applyBorder="1" applyAlignment="1">
      <alignment horizontal="center" vertical="center" shrinkToFit="1"/>
    </xf>
    <xf numFmtId="164" fontId="14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66" fontId="9" fillId="0" borderId="22" xfId="59" applyNumberFormat="1" applyFont="1" applyFill="1" applyBorder="1" applyAlignment="1">
      <alignment horizontal="center" vertical="center" shrinkToFit="1"/>
    </xf>
    <xf numFmtId="166" fontId="9" fillId="0" borderId="23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8" fillId="33" borderId="25" xfId="0" applyFont="1" applyFill="1" applyBorder="1" applyAlignment="1">
      <alignment horizontal="right" indent="3"/>
    </xf>
    <xf numFmtId="0" fontId="8" fillId="33" borderId="26" xfId="0" applyFont="1" applyFill="1" applyBorder="1" applyAlignment="1">
      <alignment horizontal="right" indent="3"/>
    </xf>
    <xf numFmtId="0" fontId="8" fillId="33" borderId="27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9" fillId="32" borderId="0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right" vertical="center"/>
    </xf>
    <xf numFmtId="164" fontId="70" fillId="32" borderId="0" xfId="0" applyNumberFormat="1" applyFont="1" applyFill="1" applyBorder="1" applyAlignment="1">
      <alignment horizontal="center" vertical="center" shrinkToFit="1"/>
    </xf>
    <xf numFmtId="164" fontId="70" fillId="32" borderId="0" xfId="0" applyNumberFormat="1" applyFont="1" applyFill="1" applyBorder="1" applyAlignment="1">
      <alignment horizontal="center" vertical="center"/>
    </xf>
    <xf numFmtId="164" fontId="69" fillId="32" borderId="0" xfId="0" applyNumberFormat="1" applyFont="1" applyFill="1" applyBorder="1" applyAlignment="1">
      <alignment horizontal="center" vertical="center" wrapText="1"/>
    </xf>
    <xf numFmtId="164" fontId="70" fillId="32" borderId="0" xfId="0" applyNumberFormat="1" applyFont="1" applyFill="1" applyBorder="1" applyAlignment="1">
      <alignment horizontal="center" vertical="center" wrapText="1"/>
    </xf>
    <xf numFmtId="0" fontId="69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0" fillId="32" borderId="30" xfId="0" applyNumberFormat="1" applyFon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6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31" xfId="0" applyFont="1" applyFill="1" applyBorder="1" applyAlignment="1">
      <alignment horizontal="left" vertical="center" indent="1"/>
    </xf>
    <xf numFmtId="0" fontId="69" fillId="32" borderId="32" xfId="0" applyFont="1" applyFill="1" applyBorder="1" applyAlignment="1">
      <alignment horizontal="left" vertical="center" indent="1"/>
    </xf>
    <xf numFmtId="0" fontId="69" fillId="32" borderId="33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horizontal="left" vertical="center" indent="1"/>
    </xf>
    <xf numFmtId="0" fontId="0" fillId="32" borderId="38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1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35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71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4" fontId="0" fillId="0" borderId="39" xfId="0" applyNumberFormat="1" applyFill="1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39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 shrinkToFit="1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 shrinkToFit="1"/>
      <protection locked="0"/>
    </xf>
    <xf numFmtId="4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32" borderId="34" xfId="0" applyFill="1" applyBorder="1" applyAlignment="1">
      <alignment horizontal="center" vertical="center" shrinkToFit="1"/>
    </xf>
    <xf numFmtId="166" fontId="0" fillId="32" borderId="41" xfId="0" applyNumberFormat="1" applyFill="1" applyBorder="1" applyAlignment="1">
      <alignment horizontal="center" vertical="center" shrinkToFit="1"/>
    </xf>
    <xf numFmtId="0" fontId="0" fillId="32" borderId="42" xfId="0" applyFill="1" applyBorder="1" applyAlignment="1">
      <alignment vertical="center" shrinkToFit="1"/>
    </xf>
    <xf numFmtId="166" fontId="0" fillId="32" borderId="37" xfId="0" applyNumberFormat="1" applyFill="1" applyBorder="1" applyAlignment="1">
      <alignment horizontal="center" vertical="center" shrinkToFit="1"/>
    </xf>
    <xf numFmtId="166" fontId="0" fillId="32" borderId="28" xfId="0" applyNumberFormat="1" applyFill="1" applyBorder="1" applyAlignment="1">
      <alignment horizontal="center" vertical="center" shrinkToFit="1"/>
    </xf>
    <xf numFmtId="0" fontId="0" fillId="32" borderId="40" xfId="0" applyFill="1" applyBorder="1" applyAlignment="1">
      <alignment horizontal="center" vertical="center" shrinkToFit="1"/>
    </xf>
    <xf numFmtId="0" fontId="0" fillId="32" borderId="37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70" fillId="0" borderId="0" xfId="0" applyFont="1" applyAlignment="1">
      <alignment vertical="center" wrapText="1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wrapText="1" indent="1"/>
      <protection locked="0"/>
    </xf>
    <xf numFmtId="0" fontId="0" fillId="0" borderId="18" xfId="0" applyFill="1" applyBorder="1" applyAlignment="1" applyProtection="1">
      <alignment horizontal="left" wrapText="1" indent="1"/>
      <protection locked="0"/>
    </xf>
    <xf numFmtId="0" fontId="0" fillId="0" borderId="28" xfId="0" applyFill="1" applyBorder="1" applyAlignment="1" applyProtection="1">
      <alignment horizontal="left" wrapText="1" indent="1"/>
      <protection locked="0"/>
    </xf>
    <xf numFmtId="1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14" fontId="0" fillId="0" borderId="40" xfId="0" applyNumberFormat="1" applyFill="1" applyBorder="1" applyAlignment="1" applyProtection="1">
      <alignment horizontal="center" shrinkToFit="1"/>
      <protection locked="0"/>
    </xf>
    <xf numFmtId="0" fontId="0" fillId="32" borderId="41" xfId="0" applyFont="1" applyFill="1" applyBorder="1" applyAlignment="1">
      <alignment horizontal="left" vertical="center" indent="1"/>
    </xf>
    <xf numFmtId="0" fontId="0" fillId="32" borderId="29" xfId="0" applyFill="1" applyBorder="1" applyAlignment="1">
      <alignment horizontal="left" indent="1"/>
    </xf>
    <xf numFmtId="0" fontId="72" fillId="0" borderId="0" xfId="53" applyFont="1" applyAlignment="1" applyProtection="1">
      <alignment vertical="center" wrapText="1"/>
      <protection/>
    </xf>
    <xf numFmtId="170" fontId="70" fillId="32" borderId="50" xfId="0" applyNumberFormat="1" applyFont="1" applyFill="1" applyBorder="1" applyAlignment="1">
      <alignment horizontal="center" vertical="center" shrinkToFit="1"/>
    </xf>
    <xf numFmtId="170" fontId="70" fillId="32" borderId="51" xfId="0" applyNumberFormat="1" applyFont="1" applyFill="1" applyBorder="1" applyAlignment="1">
      <alignment horizontal="center" vertical="center" shrinkToFit="1"/>
    </xf>
    <xf numFmtId="170" fontId="70" fillId="32" borderId="52" xfId="0" applyNumberFormat="1" applyFont="1" applyFill="1" applyBorder="1" applyAlignment="1">
      <alignment horizontal="center" vertical="center" shrinkToFit="1"/>
    </xf>
    <xf numFmtId="0" fontId="0" fillId="32" borderId="28" xfId="0" applyFont="1" applyFill="1" applyBorder="1" applyAlignment="1">
      <alignment horizontal="center" vertical="center" wrapText="1"/>
    </xf>
    <xf numFmtId="170" fontId="5" fillId="33" borderId="53" xfId="0" applyNumberFormat="1" applyFont="1" applyFill="1" applyBorder="1" applyAlignment="1">
      <alignment horizontal="center" vertical="center" shrinkToFit="1"/>
    </xf>
    <xf numFmtId="170" fontId="6" fillId="33" borderId="54" xfId="0" applyNumberFormat="1" applyFont="1" applyFill="1" applyBorder="1" applyAlignment="1">
      <alignment horizontal="center" vertical="center" shrinkToFit="1"/>
    </xf>
    <xf numFmtId="170" fontId="6" fillId="33" borderId="55" xfId="0" applyNumberFormat="1" applyFont="1" applyFill="1" applyBorder="1" applyAlignment="1">
      <alignment horizontal="center" vertical="center" shrinkToFit="1"/>
    </xf>
    <xf numFmtId="170" fontId="6" fillId="33" borderId="56" xfId="0" applyNumberFormat="1" applyFont="1" applyFill="1" applyBorder="1" applyAlignment="1">
      <alignment horizontal="center" vertical="center" shrinkToFit="1"/>
    </xf>
    <xf numFmtId="170" fontId="5" fillId="33" borderId="53" xfId="0" applyNumberFormat="1" applyFont="1" applyFill="1" applyBorder="1" applyAlignment="1">
      <alignment horizontal="center" vertical="center" shrinkToFit="1"/>
    </xf>
    <xf numFmtId="0" fontId="21" fillId="0" borderId="25" xfId="0" applyFont="1" applyBorder="1" applyAlignment="1" applyProtection="1">
      <alignment vertical="center" shrinkToFit="1"/>
      <protection locked="0"/>
    </xf>
    <xf numFmtId="0" fontId="21" fillId="0" borderId="24" xfId="0" applyFont="1" applyBorder="1" applyAlignment="1" applyProtection="1">
      <alignment horizontal="center" shrinkToFit="1"/>
      <protection locked="0"/>
    </xf>
    <xf numFmtId="170" fontId="0" fillId="0" borderId="16" xfId="0" applyNumberFormat="1" applyBorder="1" applyAlignment="1" applyProtection="1">
      <alignment horizontal="center" shrinkToFit="1"/>
      <protection locked="0"/>
    </xf>
    <xf numFmtId="170" fontId="0" fillId="33" borderId="10" xfId="0" applyNumberFormat="1" applyFill="1" applyBorder="1" applyAlignment="1">
      <alignment horizontal="center" shrinkToFit="1"/>
    </xf>
    <xf numFmtId="170" fontId="0" fillId="0" borderId="13" xfId="0" applyNumberFormat="1" applyBorder="1" applyAlignment="1" applyProtection="1">
      <alignment horizontal="center" shrinkToFit="1"/>
      <protection locked="0"/>
    </xf>
    <xf numFmtId="170" fontId="0" fillId="0" borderId="14" xfId="0" applyNumberFormat="1" applyBorder="1" applyAlignment="1" applyProtection="1">
      <alignment horizontal="center" shrinkToFit="1"/>
      <protection locked="0"/>
    </xf>
    <xf numFmtId="170" fontId="0" fillId="0" borderId="14" xfId="0" applyNumberFormat="1" applyFont="1" applyBorder="1" applyAlignment="1" applyProtection="1">
      <alignment horizontal="center" shrinkToFit="1"/>
      <protection/>
    </xf>
    <xf numFmtId="170" fontId="0" fillId="0" borderId="15" xfId="0" applyNumberFormat="1" applyFont="1" applyBorder="1" applyAlignment="1" applyProtection="1">
      <alignment horizontal="center" shrinkToFit="1"/>
      <protection/>
    </xf>
    <xf numFmtId="0" fontId="21" fillId="0" borderId="26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horizontal="center" shrinkToFit="1"/>
      <protection locked="0"/>
    </xf>
    <xf numFmtId="170" fontId="0" fillId="0" borderId="57" xfId="0" applyNumberFormat="1" applyBorder="1" applyAlignment="1" applyProtection="1">
      <alignment horizontal="center" shrinkToFit="1"/>
      <protection locked="0"/>
    </xf>
    <xf numFmtId="170" fontId="0" fillId="0" borderId="26" xfId="0" applyNumberFormat="1" applyBorder="1" applyAlignment="1" applyProtection="1">
      <alignment horizontal="center" shrinkToFit="1"/>
      <protection locked="0"/>
    </xf>
    <xf numFmtId="170" fontId="0" fillId="0" borderId="11" xfId="0" applyNumberFormat="1" applyBorder="1" applyAlignment="1" applyProtection="1">
      <alignment horizontal="center" shrinkToFit="1"/>
      <protection locked="0"/>
    </xf>
    <xf numFmtId="170" fontId="0" fillId="0" borderId="11" xfId="0" applyNumberFormat="1" applyFont="1" applyBorder="1" applyAlignment="1" applyProtection="1">
      <alignment horizontal="center" shrinkToFit="1"/>
      <protection/>
    </xf>
    <xf numFmtId="170" fontId="0" fillId="0" borderId="57" xfId="0" applyNumberFormat="1" applyFont="1" applyBorder="1" applyAlignment="1" applyProtection="1">
      <alignment horizontal="center" shrinkToFit="1"/>
      <protection/>
    </xf>
    <xf numFmtId="0" fontId="21" fillId="0" borderId="26" xfId="0" applyFont="1" applyBorder="1" applyAlignment="1">
      <alignment vertical="center" shrinkToFit="1"/>
    </xf>
    <xf numFmtId="0" fontId="21" fillId="0" borderId="11" xfId="0" applyFont="1" applyBorder="1" applyAlignment="1">
      <alignment horizontal="center" shrinkToFit="1"/>
    </xf>
    <xf numFmtId="170" fontId="0" fillId="0" borderId="57" xfId="0" applyNumberFormat="1" applyBorder="1" applyAlignment="1">
      <alignment horizontal="center" shrinkToFit="1"/>
    </xf>
    <xf numFmtId="170" fontId="0" fillId="0" borderId="58" xfId="0" applyNumberFormat="1" applyBorder="1" applyAlignment="1" applyProtection="1">
      <alignment horizontal="center" shrinkToFit="1"/>
      <protection/>
    </xf>
    <xf numFmtId="170" fontId="0" fillId="0" borderId="11" xfId="0" applyNumberFormat="1" applyBorder="1" applyAlignment="1" applyProtection="1">
      <alignment horizontal="center" shrinkToFit="1"/>
      <protection/>
    </xf>
    <xf numFmtId="0" fontId="21" fillId="0" borderId="27" xfId="0" applyFont="1" applyBorder="1" applyAlignment="1">
      <alignment vertical="center" shrinkToFit="1"/>
    </xf>
    <xf numFmtId="0" fontId="21" fillId="0" borderId="12" xfId="0" applyFont="1" applyBorder="1" applyAlignment="1">
      <alignment horizontal="center" shrinkToFit="1"/>
    </xf>
    <xf numFmtId="170" fontId="0" fillId="0" borderId="59" xfId="0" applyNumberFormat="1" applyBorder="1" applyAlignment="1">
      <alignment horizontal="center" shrinkToFit="1"/>
    </xf>
    <xf numFmtId="170" fontId="0" fillId="0" borderId="60" xfId="0" applyNumberFormat="1" applyBorder="1" applyAlignment="1" applyProtection="1">
      <alignment horizontal="center" shrinkToFit="1"/>
      <protection/>
    </xf>
    <xf numFmtId="170" fontId="0" fillId="0" borderId="12" xfId="0" applyNumberFormat="1" applyBorder="1" applyAlignment="1" applyProtection="1">
      <alignment horizontal="center" shrinkToFit="1"/>
      <protection/>
    </xf>
    <xf numFmtId="170" fontId="0" fillId="0" borderId="50" xfId="0" applyNumberFormat="1" applyFont="1" applyBorder="1" applyAlignment="1" applyProtection="1">
      <alignment horizontal="center" shrinkToFit="1"/>
      <protection/>
    </xf>
    <xf numFmtId="170" fontId="0" fillId="0" borderId="61" xfId="0" applyNumberFormat="1" applyFont="1" applyBorder="1" applyAlignment="1" applyProtection="1">
      <alignment horizontal="center" shrinkToFit="1"/>
      <protection/>
    </xf>
    <xf numFmtId="170" fontId="0" fillId="0" borderId="15" xfId="0" applyNumberFormat="1" applyBorder="1" applyAlignment="1" applyProtection="1">
      <alignment horizontal="center" shrinkToFit="1"/>
      <protection locked="0"/>
    </xf>
    <xf numFmtId="0" fontId="21" fillId="0" borderId="13" xfId="0" applyFont="1" applyBorder="1" applyAlignment="1" applyProtection="1">
      <alignment vertical="center" shrinkToFit="1"/>
      <protection locked="0"/>
    </xf>
    <xf numFmtId="0" fontId="21" fillId="0" borderId="14" xfId="0" applyFont="1" applyBorder="1" applyAlignment="1" applyProtection="1">
      <alignment horizontal="center" shrinkToFit="1"/>
      <protection locked="0"/>
    </xf>
    <xf numFmtId="0" fontId="21" fillId="0" borderId="27" xfId="0" applyFont="1" applyBorder="1" applyAlignment="1" applyProtection="1">
      <alignment vertical="center" shrinkToFit="1"/>
      <protection locked="0"/>
    </xf>
    <xf numFmtId="0" fontId="21" fillId="0" borderId="12" xfId="0" applyFont="1" applyBorder="1" applyAlignment="1" applyProtection="1">
      <alignment horizontal="center" shrinkToFit="1"/>
      <protection locked="0"/>
    </xf>
    <xf numFmtId="170" fontId="0" fillId="0" borderId="59" xfId="0" applyNumberFormat="1" applyBorder="1" applyAlignment="1" applyProtection="1">
      <alignment horizontal="center" shrinkToFit="1"/>
      <protection locked="0"/>
    </xf>
    <xf numFmtId="170" fontId="0" fillId="0" borderId="62" xfId="0" applyNumberFormat="1" applyBorder="1" applyAlignment="1" applyProtection="1">
      <alignment horizontal="center" shrinkToFit="1"/>
      <protection locked="0"/>
    </xf>
    <xf numFmtId="170" fontId="0" fillId="0" borderId="50" xfId="0" applyNumberFormat="1" applyBorder="1" applyAlignment="1" applyProtection="1">
      <alignment horizontal="center" shrinkToFit="1"/>
      <protection locked="0"/>
    </xf>
    <xf numFmtId="170" fontId="0" fillId="0" borderId="61" xfId="0" applyNumberFormat="1" applyBorder="1" applyAlignment="1" applyProtection="1">
      <alignment horizontal="center" shrinkToFit="1"/>
      <protection locked="0"/>
    </xf>
    <xf numFmtId="16" fontId="21" fillId="0" borderId="26" xfId="0" applyNumberFormat="1" applyFont="1" applyBorder="1" applyAlignment="1" applyProtection="1">
      <alignment vertical="center" shrinkToFit="1"/>
      <protection locked="0"/>
    </xf>
    <xf numFmtId="170" fontId="0" fillId="33" borderId="63" xfId="0" applyNumberFormat="1" applyFill="1" applyBorder="1" applyAlignment="1">
      <alignment horizontal="center" shrinkToFit="1"/>
    </xf>
    <xf numFmtId="170" fontId="0" fillId="0" borderId="27" xfId="0" applyNumberFormat="1" applyBorder="1" applyAlignment="1" applyProtection="1">
      <alignment horizontal="center" shrinkToFit="1"/>
      <protection locked="0"/>
    </xf>
    <xf numFmtId="170" fontId="0" fillId="0" borderId="12" xfId="0" applyNumberFormat="1" applyBorder="1" applyAlignment="1" applyProtection="1">
      <alignment horizontal="center" shrinkToFit="1"/>
      <protection locked="0"/>
    </xf>
    <xf numFmtId="170" fontId="0" fillId="0" borderId="25" xfId="0" applyNumberFormat="1" applyBorder="1" applyAlignment="1" applyProtection="1">
      <alignment horizontal="center" shrinkToFit="1"/>
      <protection locked="0"/>
    </xf>
    <xf numFmtId="170" fontId="0" fillId="0" borderId="24" xfId="0" applyNumberFormat="1" applyBorder="1" applyAlignment="1" applyProtection="1">
      <alignment horizont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17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170" fontId="0" fillId="33" borderId="64" xfId="0" applyNumberFormat="1" applyFill="1" applyBorder="1" applyAlignment="1">
      <alignment horizontal="center" vertical="center" shrinkToFit="1"/>
    </xf>
    <xf numFmtId="170" fontId="0" fillId="0" borderId="65" xfId="0" applyNumberFormat="1" applyBorder="1" applyAlignment="1">
      <alignment horizontal="center" vertical="center" shrinkToFit="1"/>
    </xf>
    <xf numFmtId="170" fontId="0" fillId="0" borderId="66" xfId="0" applyNumberFormat="1" applyBorder="1" applyAlignment="1">
      <alignment horizontal="center" vertical="center" shrinkToFit="1"/>
    </xf>
    <xf numFmtId="170" fontId="14" fillId="33" borderId="53" xfId="0" applyNumberFormat="1" applyFont="1" applyFill="1" applyBorder="1" applyAlignment="1">
      <alignment horizontal="center" vertical="center" shrinkToFit="1"/>
    </xf>
    <xf numFmtId="170" fontId="14" fillId="33" borderId="54" xfId="0" applyNumberFormat="1" applyFont="1" applyFill="1" applyBorder="1" applyAlignment="1">
      <alignment horizontal="center" vertical="center" shrinkToFit="1"/>
    </xf>
    <xf numFmtId="170" fontId="14" fillId="33" borderId="67" xfId="0" applyNumberFormat="1" applyFont="1" applyFill="1" applyBorder="1" applyAlignment="1">
      <alignment horizontal="center" vertical="center" shrinkToFit="1"/>
    </xf>
    <xf numFmtId="170" fontId="14" fillId="33" borderId="55" xfId="0" applyNumberFormat="1" applyFont="1" applyFill="1" applyBorder="1" applyAlignment="1">
      <alignment horizontal="center" vertical="center" shrinkToFit="1"/>
    </xf>
    <xf numFmtId="170" fontId="14" fillId="33" borderId="56" xfId="0" applyNumberFormat="1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right"/>
      <protection hidden="1"/>
    </xf>
    <xf numFmtId="170" fontId="0" fillId="32" borderId="0" xfId="0" applyNumberFormat="1" applyFont="1" applyFill="1" applyBorder="1" applyAlignment="1">
      <alignment horizontal="center" shrinkToFit="1"/>
    </xf>
    <xf numFmtId="170" fontId="70" fillId="32" borderId="0" xfId="0" applyNumberFormat="1" applyFont="1" applyFill="1" applyBorder="1" applyAlignment="1">
      <alignment horizontal="center" vertical="center" shrinkToFit="1"/>
    </xf>
    <xf numFmtId="4" fontId="0" fillId="0" borderId="28" xfId="0" applyNumberFormat="1" applyFill="1" applyBorder="1" applyAlignment="1" applyProtection="1">
      <alignment horizontal="center" shrinkToFit="1"/>
      <protection locked="0"/>
    </xf>
    <xf numFmtId="4" fontId="9" fillId="32" borderId="68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170" fontId="73" fillId="32" borderId="0" xfId="0" applyNumberFormat="1" applyFont="1" applyFill="1" applyBorder="1" applyAlignment="1">
      <alignment horizontal="center" vertical="center" shrinkToFit="1"/>
    </xf>
    <xf numFmtId="170" fontId="1" fillId="32" borderId="0" xfId="0" applyNumberFormat="1" applyFont="1" applyFill="1" applyBorder="1" applyAlignment="1">
      <alignment horizontal="center" vertical="center"/>
    </xf>
    <xf numFmtId="4" fontId="0" fillId="32" borderId="28" xfId="0" applyNumberFormat="1" applyFill="1" applyBorder="1" applyAlignment="1">
      <alignment horizont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horizontal="center"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71" xfId="0" applyNumberFormat="1" applyFill="1" applyBorder="1" applyAlignment="1">
      <alignment horizontal="center" vertical="center" shrinkToFit="1"/>
    </xf>
    <xf numFmtId="4" fontId="69" fillId="32" borderId="42" xfId="0" applyNumberFormat="1" applyFont="1" applyFill="1" applyBorder="1" applyAlignment="1">
      <alignment horizontal="center" vertical="center" shrinkToFit="1"/>
    </xf>
    <xf numFmtId="4" fontId="69" fillId="32" borderId="37" xfId="0" applyNumberFormat="1" applyFont="1" applyFill="1" applyBorder="1" applyAlignment="1">
      <alignment horizontal="center" vertical="center" shrinkToFit="1"/>
    </xf>
    <xf numFmtId="4" fontId="69" fillId="32" borderId="28" xfId="0" applyNumberFormat="1" applyFont="1" applyFill="1" applyBorder="1" applyAlignment="1">
      <alignment horizontal="center" vertical="center" shrinkToFit="1"/>
    </xf>
    <xf numFmtId="4" fontId="69" fillId="32" borderId="40" xfId="0" applyNumberFormat="1" applyFont="1" applyFill="1" applyBorder="1" applyAlignment="1">
      <alignment horizontal="center" vertical="center" shrinkToFit="1"/>
    </xf>
    <xf numFmtId="4" fontId="69" fillId="32" borderId="72" xfId="0" applyNumberFormat="1" applyFont="1" applyFill="1" applyBorder="1" applyAlignment="1">
      <alignment horizontal="center" vertical="center" shrinkToFit="1"/>
    </xf>
    <xf numFmtId="4" fontId="69" fillId="32" borderId="73" xfId="0" applyNumberFormat="1" applyFont="1" applyFill="1" applyBorder="1" applyAlignment="1">
      <alignment horizontal="center" vertical="center" shrinkToFit="1"/>
    </xf>
    <xf numFmtId="4" fontId="69" fillId="32" borderId="74" xfId="0" applyNumberFormat="1" applyFont="1" applyFill="1" applyBorder="1" applyAlignment="1">
      <alignment horizontal="center" vertical="center" shrinkToFit="1"/>
    </xf>
    <xf numFmtId="4" fontId="69" fillId="32" borderId="75" xfId="0" applyNumberFormat="1" applyFont="1" applyFill="1" applyBorder="1" applyAlignment="1">
      <alignment horizontal="center" vertical="center" shrinkToFit="1"/>
    </xf>
    <xf numFmtId="4" fontId="0" fillId="32" borderId="48" xfId="0" applyNumberFormat="1" applyFill="1" applyBorder="1" applyAlignment="1">
      <alignment horizontal="center"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4" fontId="0" fillId="32" borderId="76" xfId="0" applyNumberFormat="1" applyFill="1" applyBorder="1" applyAlignment="1">
      <alignment horizontal="center" vertical="center" shrinkToFit="1"/>
    </xf>
    <xf numFmtId="4" fontId="0" fillId="32" borderId="77" xfId="0" applyNumberFormat="1" applyFill="1" applyBorder="1" applyAlignment="1">
      <alignment vertical="center" shrinkToFit="1"/>
    </xf>
    <xf numFmtId="4" fontId="0" fillId="32" borderId="41" xfId="0" applyNumberForma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vertical="center" shrinkToFit="1"/>
    </xf>
    <xf numFmtId="4" fontId="0" fillId="32" borderId="39" xfId="0" applyNumberFormat="1" applyFill="1" applyBorder="1" applyAlignment="1">
      <alignment horizontal="center" vertical="center" shrinkToFit="1"/>
    </xf>
    <xf numFmtId="170" fontId="0" fillId="32" borderId="76" xfId="0" applyNumberFormat="1" applyFill="1" applyBorder="1" applyAlignment="1">
      <alignment vertical="center" shrinkToFit="1"/>
    </xf>
    <xf numFmtId="170" fontId="0" fillId="32" borderId="39" xfId="0" applyNumberFormat="1" applyFill="1" applyBorder="1" applyAlignment="1">
      <alignment horizontal="center" vertical="center" shrinkToFit="1"/>
    </xf>
    <xf numFmtId="170" fontId="0" fillId="32" borderId="40" xfId="0" applyNumberFormat="1" applyFill="1" applyBorder="1" applyAlignment="1">
      <alignment vertical="center" shrinkToFit="1"/>
    </xf>
    <xf numFmtId="0" fontId="9" fillId="32" borderId="28" xfId="0" applyFont="1" applyFill="1" applyBorder="1" applyAlignment="1">
      <alignment horizontal="center" vertical="center" wrapText="1"/>
    </xf>
    <xf numFmtId="10" fontId="0" fillId="0" borderId="78" xfId="59" applyNumberFormat="1" applyFont="1" applyBorder="1" applyAlignment="1">
      <alignment horizontal="center" vertical="center" shrinkToFit="1"/>
    </xf>
    <xf numFmtId="0" fontId="0" fillId="32" borderId="29" xfId="0" applyFill="1" applyBorder="1" applyAlignment="1">
      <alignment horizontal="left" indent="1"/>
    </xf>
    <xf numFmtId="170" fontId="0" fillId="0" borderId="12" xfId="0" applyNumberFormat="1" applyFont="1" applyBorder="1" applyAlignment="1" applyProtection="1">
      <alignment horizontal="center" shrinkToFit="1"/>
      <protection/>
    </xf>
    <xf numFmtId="170" fontId="0" fillId="0" borderId="24" xfId="0" applyNumberFormat="1" applyFont="1" applyBorder="1" applyAlignment="1" applyProtection="1">
      <alignment horizontal="center" shrinkToFit="1"/>
      <protection/>
    </xf>
    <xf numFmtId="170" fontId="70" fillId="32" borderId="50" xfId="0" applyNumberFormat="1" applyFont="1" applyFill="1" applyBorder="1" applyAlignment="1">
      <alignment horizontal="center" vertical="center" shrinkToFit="1"/>
    </xf>
    <xf numFmtId="170" fontId="70" fillId="32" borderId="51" xfId="0" applyNumberFormat="1" applyFont="1" applyFill="1" applyBorder="1" applyAlignment="1">
      <alignment horizontal="center" vertical="center" shrinkToFit="1"/>
    </xf>
    <xf numFmtId="170" fontId="70" fillId="32" borderId="52" xfId="0" applyNumberFormat="1" applyFont="1" applyFill="1" applyBorder="1" applyAlignment="1">
      <alignment horizontal="center" vertical="center" shrinkToFit="1"/>
    </xf>
    <xf numFmtId="0" fontId="1" fillId="32" borderId="29" xfId="0" applyFont="1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vertical="top" wrapText="1" indent="1"/>
    </xf>
    <xf numFmtId="0" fontId="0" fillId="32" borderId="29" xfId="0" applyFill="1" applyBorder="1" applyAlignment="1">
      <alignment horizontal="left" indent="1"/>
    </xf>
    <xf numFmtId="0" fontId="0" fillId="32" borderId="79" xfId="0" applyFill="1" applyBorder="1" applyAlignment="1">
      <alignment horizontal="left" indent="1"/>
    </xf>
    <xf numFmtId="4" fontId="0" fillId="32" borderId="80" xfId="0" applyNumberFormat="1" applyFill="1" applyBorder="1" applyAlignment="1">
      <alignment horizontal="center" vertical="center" shrinkToFit="1"/>
    </xf>
    <xf numFmtId="4" fontId="0" fillId="32" borderId="68" xfId="0" applyNumberFormat="1" applyFill="1" applyBorder="1" applyAlignment="1">
      <alignment horizontal="center" vertical="center" shrinkToFit="1"/>
    </xf>
    <xf numFmtId="4" fontId="0" fillId="32" borderId="81" xfId="0" applyNumberFormat="1" applyFill="1" applyBorder="1" applyAlignment="1">
      <alignment horizontal="center" vertical="center" shrinkToFit="1"/>
    </xf>
    <xf numFmtId="170" fontId="0" fillId="32" borderId="82" xfId="0" applyNumberFormat="1" applyFill="1" applyBorder="1" applyAlignment="1">
      <alignment horizontal="center" shrinkToFit="1"/>
    </xf>
    <xf numFmtId="170" fontId="0" fillId="32" borderId="51" xfId="0" applyNumberFormat="1" applyFill="1" applyBorder="1" applyAlignment="1">
      <alignment horizontal="center" shrinkToFit="1"/>
    </xf>
    <xf numFmtId="170" fontId="0" fillId="32" borderId="14" xfId="0" applyNumberFormat="1" applyFill="1" applyBorder="1" applyAlignment="1">
      <alignment horizontal="center" shrinkToFit="1"/>
    </xf>
    <xf numFmtId="4" fontId="9" fillId="32" borderId="68" xfId="0" applyNumberFormat="1" applyFont="1" applyFill="1" applyBorder="1" applyAlignment="1">
      <alignment horizontal="center" vertical="center" shrinkToFit="1"/>
    </xf>
    <xf numFmtId="4" fontId="9" fillId="32" borderId="30" xfId="0" applyNumberFormat="1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0" fillId="32" borderId="31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170" fontId="0" fillId="32" borderId="50" xfId="0" applyNumberFormat="1" applyFont="1" applyFill="1" applyBorder="1" applyAlignment="1">
      <alignment horizontal="center" vertical="center" wrapText="1"/>
    </xf>
    <xf numFmtId="170" fontId="0" fillId="32" borderId="51" xfId="0" applyNumberFormat="1" applyFont="1" applyFill="1" applyBorder="1" applyAlignment="1">
      <alignment horizontal="center" vertical="center" wrapText="1"/>
    </xf>
    <xf numFmtId="170" fontId="0" fillId="32" borderId="14" xfId="0" applyNumberFormat="1" applyFill="1" applyBorder="1" applyAlignment="1">
      <alignment horizontal="center" vertical="center"/>
    </xf>
    <xf numFmtId="0" fontId="0" fillId="32" borderId="80" xfId="0" applyFont="1" applyFill="1" applyBorder="1" applyAlignment="1">
      <alignment horizontal="center" vertical="center" wrapText="1"/>
    </xf>
    <xf numFmtId="0" fontId="0" fillId="32" borderId="81" xfId="0" applyFont="1" applyFill="1" applyBorder="1" applyAlignment="1">
      <alignment horizontal="center" vertical="center" wrapText="1"/>
    </xf>
    <xf numFmtId="0" fontId="0" fillId="32" borderId="80" xfId="0" applyFont="1" applyFill="1" applyBorder="1" applyAlignment="1">
      <alignment horizontal="left" vertical="center" indent="1"/>
    </xf>
    <xf numFmtId="0" fontId="0" fillId="32" borderId="81" xfId="0" applyFont="1" applyFill="1" applyBorder="1" applyAlignment="1">
      <alignment horizontal="left" vertical="center" indent="1"/>
    </xf>
    <xf numFmtId="0" fontId="4" fillId="32" borderId="80" xfId="0" applyFont="1" applyFill="1" applyBorder="1" applyAlignment="1">
      <alignment horizontal="center" vertical="center" wrapText="1"/>
    </xf>
    <xf numFmtId="0" fontId="4" fillId="32" borderId="81" xfId="0" applyFont="1" applyFill="1" applyBorder="1" applyAlignment="1">
      <alignment horizontal="center" vertical="center" wrapText="1"/>
    </xf>
    <xf numFmtId="0" fontId="9" fillId="32" borderId="83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0" fillId="32" borderId="85" xfId="0" applyFont="1" applyFill="1" applyBorder="1" applyAlignment="1">
      <alignment horizontal="center" vertical="center" wrapText="1"/>
    </xf>
    <xf numFmtId="0" fontId="0" fillId="32" borderId="68" xfId="0" applyFont="1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/>
    </xf>
    <xf numFmtId="0" fontId="0" fillId="32" borderId="86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horizontal="left" vertical="center" indent="1"/>
    </xf>
    <xf numFmtId="0" fontId="0" fillId="32" borderId="79" xfId="0" applyFill="1" applyBorder="1" applyAlignment="1">
      <alignment horizontal="left" vertical="center" indent="1"/>
    </xf>
    <xf numFmtId="0" fontId="0" fillId="32" borderId="77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87" xfId="0" applyFont="1" applyFill="1" applyBorder="1" applyAlignment="1">
      <alignment horizontal="center" vertical="center"/>
    </xf>
    <xf numFmtId="0" fontId="0" fillId="32" borderId="80" xfId="0" applyFont="1" applyFill="1" applyBorder="1" applyAlignment="1">
      <alignment horizontal="center" vertical="center"/>
    </xf>
    <xf numFmtId="0" fontId="0" fillId="32" borderId="81" xfId="0" applyFont="1" applyFill="1" applyBorder="1" applyAlignment="1">
      <alignment horizontal="center" vertical="center"/>
    </xf>
    <xf numFmtId="0" fontId="0" fillId="32" borderId="82" xfId="0" applyFill="1" applyBorder="1" applyAlignment="1">
      <alignment horizontal="center" shrinkToFit="1"/>
    </xf>
    <xf numFmtId="0" fontId="0" fillId="32" borderId="51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0" fontId="9" fillId="32" borderId="83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51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49" fontId="1" fillId="32" borderId="29" xfId="0" applyNumberFormat="1" applyFon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vertical="top" wrapText="1" indent="1"/>
    </xf>
    <xf numFmtId="49" fontId="0" fillId="32" borderId="29" xfId="0" applyNumberFormat="1" applyFill="1" applyBorder="1" applyAlignment="1">
      <alignment horizontal="left" indent="1"/>
    </xf>
    <xf numFmtId="49" fontId="0" fillId="32" borderId="79" xfId="0" applyNumberFormat="1" applyFill="1" applyBorder="1" applyAlignment="1">
      <alignment horizontal="left" indent="1"/>
    </xf>
    <xf numFmtId="0" fontId="0" fillId="32" borderId="44" xfId="0" applyFont="1" applyFill="1" applyBorder="1" applyAlignment="1">
      <alignment horizontal="left" vertical="center" indent="1"/>
    </xf>
    <xf numFmtId="4" fontId="0" fillId="32" borderId="68" xfId="0" applyNumberFormat="1" applyFont="1" applyFill="1" applyBorder="1" applyAlignment="1">
      <alignment horizontal="center" vertical="center" shrinkToFit="1"/>
    </xf>
    <xf numFmtId="4" fontId="0" fillId="32" borderId="30" xfId="0" applyNumberFormat="1" applyFont="1" applyFill="1" applyBorder="1" applyAlignment="1">
      <alignment horizontal="center" vertical="center" shrinkToFit="1"/>
    </xf>
    <xf numFmtId="0" fontId="0" fillId="32" borderId="79" xfId="0" applyFont="1" applyFill="1" applyBorder="1" applyAlignment="1">
      <alignment horizontal="left" vertical="center" indent="1"/>
    </xf>
    <xf numFmtId="170" fontId="0" fillId="32" borderId="71" xfId="0" applyNumberFormat="1" applyFill="1" applyBorder="1" applyAlignment="1">
      <alignment horizontal="center" vertical="center" shrinkToFit="1"/>
    </xf>
    <xf numFmtId="170" fontId="0" fillId="32" borderId="40" xfId="0" applyNumberFormat="1" applyFill="1" applyBorder="1" applyAlignment="1">
      <alignment horizontal="center" vertical="center" shrinkToFit="1"/>
    </xf>
    <xf numFmtId="170" fontId="0" fillId="32" borderId="75" xfId="0" applyNumberFormat="1" applyFill="1" applyBorder="1" applyAlignment="1">
      <alignment horizontal="center" vertical="center" shrinkToFit="1"/>
    </xf>
    <xf numFmtId="166" fontId="0" fillId="32" borderId="70" xfId="0" applyNumberFormat="1" applyFill="1" applyBorder="1" applyAlignment="1">
      <alignment horizontal="center" vertical="center" shrinkToFit="1"/>
    </xf>
    <xf numFmtId="166" fontId="0" fillId="32" borderId="73" xfId="0" applyNumberFormat="1" applyFill="1" applyBorder="1" applyAlignment="1">
      <alignment horizontal="center" vertical="center" shrinkToFit="1"/>
    </xf>
    <xf numFmtId="0" fontId="1" fillId="32" borderId="32" xfId="0" applyFont="1" applyFill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9" fillId="32" borderId="32" xfId="0" applyFont="1" applyFill="1" applyBorder="1" applyAlignment="1">
      <alignment horizontal="right" vertical="center" wrapText="1"/>
    </xf>
    <xf numFmtId="0" fontId="9" fillId="32" borderId="32" xfId="0" applyFont="1" applyFill="1" applyBorder="1" applyAlignment="1">
      <alignment horizontal="right" vertical="center" wrapText="1"/>
    </xf>
    <xf numFmtId="166" fontId="0" fillId="32" borderId="37" xfId="0" applyNumberFormat="1" applyFill="1" applyBorder="1" applyAlignment="1">
      <alignment horizontal="center" vertical="center" shrinkToFit="1"/>
    </xf>
    <xf numFmtId="0" fontId="0" fillId="32" borderId="88" xfId="0" applyFont="1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left" vertical="center" indent="1"/>
    </xf>
    <xf numFmtId="0" fontId="0" fillId="32" borderId="41" xfId="0" applyFont="1" applyFill="1" applyBorder="1" applyAlignment="1">
      <alignment horizontal="left" vertical="center" indent="1"/>
    </xf>
    <xf numFmtId="0" fontId="0" fillId="32" borderId="37" xfId="0" applyFont="1" applyFill="1" applyBorder="1" applyAlignment="1">
      <alignment horizontal="left" vertical="center" indent="1"/>
    </xf>
    <xf numFmtId="0" fontId="0" fillId="32" borderId="69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0" fontId="0" fillId="32" borderId="85" xfId="0" applyFont="1" applyFill="1" applyBorder="1" applyAlignment="1">
      <alignment horizontal="center" vertical="center"/>
    </xf>
    <xf numFmtId="0" fontId="0" fillId="32" borderId="6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/>
    </xf>
    <xf numFmtId="0" fontId="0" fillId="32" borderId="70" xfId="0" applyFont="1" applyFill="1" applyBorder="1" applyAlignment="1">
      <alignment horizontal="center" vertical="center" wrapTex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0" borderId="89" xfId="0" applyBorder="1" applyAlignment="1">
      <alignment vertical="center"/>
    </xf>
    <xf numFmtId="0" fontId="0" fillId="0" borderId="0" xfId="0" applyFont="1" applyAlignment="1" applyProtection="1">
      <alignment horizontal="left" indent="1" shrinkToFit="1"/>
      <protection hidden="1"/>
    </xf>
    <xf numFmtId="0" fontId="0" fillId="0" borderId="0" xfId="0" applyAlignment="1" applyProtection="1">
      <alignment horizontal="left" indent="1" shrinkToFit="1"/>
      <protection hidden="1"/>
    </xf>
    <xf numFmtId="0" fontId="13" fillId="0" borderId="0" xfId="0" applyFont="1" applyAlignment="1" applyProtection="1">
      <alignment horizontal="left" shrinkToFit="1"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shrinkToFit="1"/>
      <protection hidden="1"/>
    </xf>
    <xf numFmtId="166" fontId="0" fillId="0" borderId="80" xfId="59" applyNumberFormat="1" applyFont="1" applyFill="1" applyBorder="1" applyAlignment="1">
      <alignment horizontal="center" vertical="center" shrinkToFit="1"/>
    </xf>
    <xf numFmtId="166" fontId="0" fillId="0" borderId="80" xfId="59" applyNumberFormat="1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Alignment="1" applyProtection="1">
      <alignment shrinkToFit="1"/>
      <protection hidden="1"/>
    </xf>
    <xf numFmtId="0" fontId="1" fillId="33" borderId="26" xfId="0" applyFont="1" applyFill="1" applyBorder="1" applyAlignment="1">
      <alignment horizontal="left" vertical="center" wrapText="1" indent="1"/>
    </xf>
    <xf numFmtId="0" fontId="1" fillId="33" borderId="26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5" fillId="33" borderId="90" xfId="0" applyFont="1" applyFill="1" applyBorder="1" applyAlignment="1">
      <alignment horizontal="left" vertical="center" wrapText="1" indent="1"/>
    </xf>
    <xf numFmtId="0" fontId="0" fillId="0" borderId="89" xfId="0" applyBorder="1" applyAlignment="1">
      <alignment horizontal="left" vertical="center" indent="1"/>
    </xf>
    <xf numFmtId="0" fontId="0" fillId="0" borderId="91" xfId="0" applyBorder="1" applyAlignment="1">
      <alignment horizontal="left" vertical="center" indent="1"/>
    </xf>
    <xf numFmtId="0" fontId="0" fillId="0" borderId="89" xfId="0" applyBorder="1" applyAlignment="1">
      <alignment horizontal="left" vertical="center" wrapText="1" indent="1"/>
    </xf>
    <xf numFmtId="0" fontId="0" fillId="0" borderId="91" xfId="0" applyBorder="1" applyAlignment="1">
      <alignment horizontal="left" vertical="center" wrapText="1" indent="1"/>
    </xf>
    <xf numFmtId="0" fontId="0" fillId="0" borderId="58" xfId="0" applyFont="1" applyFill="1" applyBorder="1" applyAlignment="1">
      <alignment horizontal="right" vertical="center" indent="1" shrinkToFit="1"/>
    </xf>
    <xf numFmtId="0" fontId="0" fillId="0" borderId="92" xfId="0" applyBorder="1" applyAlignment="1">
      <alignment horizontal="right" vertical="center" indent="1" shrinkToFit="1"/>
    </xf>
    <xf numFmtId="0" fontId="0" fillId="0" borderId="93" xfId="0" applyBorder="1" applyAlignment="1">
      <alignment horizontal="right" vertical="center" indent="1" shrinkToFit="1"/>
    </xf>
    <xf numFmtId="0" fontId="15" fillId="0" borderId="0" xfId="0" applyFont="1" applyAlignment="1" applyProtection="1">
      <alignment/>
      <protection hidden="1"/>
    </xf>
    <xf numFmtId="0" fontId="0" fillId="0" borderId="26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7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25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1" fillId="33" borderId="90" xfId="0" applyFont="1" applyFill="1" applyBorder="1" applyAlignment="1">
      <alignment horizontal="left" vertical="center" indent="1"/>
    </xf>
    <xf numFmtId="0" fontId="5" fillId="33" borderId="90" xfId="0" applyFont="1" applyFill="1" applyBorder="1" applyAlignment="1">
      <alignment horizontal="left" vertical="center" wrapText="1" indent="1"/>
    </xf>
    <xf numFmtId="0" fontId="5" fillId="33" borderId="89" xfId="0" applyFont="1" applyFill="1" applyBorder="1" applyAlignment="1">
      <alignment horizontal="left" vertical="center" wrapText="1" indent="1"/>
    </xf>
    <xf numFmtId="0" fontId="5" fillId="33" borderId="91" xfId="0" applyFont="1" applyFill="1" applyBorder="1" applyAlignment="1">
      <alignment horizontal="left" vertical="center" wrapText="1" indent="1"/>
    </xf>
    <xf numFmtId="0" fontId="0" fillId="0" borderId="90" xfId="0" applyFont="1" applyBorder="1" applyAlignment="1">
      <alignment horizontal="right" vertical="center" wrapText="1" indent="1"/>
    </xf>
    <xf numFmtId="0" fontId="0" fillId="0" borderId="89" xfId="0" applyFont="1" applyBorder="1" applyAlignment="1">
      <alignment horizontal="right" vertical="center" wrapText="1" indent="1"/>
    </xf>
    <xf numFmtId="0" fontId="0" fillId="0" borderId="91" xfId="0" applyFont="1" applyBorder="1" applyAlignment="1">
      <alignment horizontal="right" vertical="center" wrapText="1" indent="1"/>
    </xf>
    <xf numFmtId="0" fontId="0" fillId="0" borderId="58" xfId="0" applyFont="1" applyFill="1" applyBorder="1" applyAlignment="1">
      <alignment horizontal="right" vertical="center" indent="1"/>
    </xf>
    <xf numFmtId="0" fontId="0" fillId="0" borderId="92" xfId="0" applyBorder="1" applyAlignment="1">
      <alignment horizontal="right" vertical="center" indent="1"/>
    </xf>
    <xf numFmtId="0" fontId="0" fillId="0" borderId="93" xfId="0" applyBorder="1" applyAlignment="1">
      <alignment horizontal="right" vertical="center" indent="1"/>
    </xf>
    <xf numFmtId="0" fontId="1" fillId="33" borderId="25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0" fontId="1" fillId="33" borderId="62" xfId="0" applyFont="1" applyFill="1" applyBorder="1" applyAlignment="1">
      <alignment horizontal="center" vertical="center" wrapText="1"/>
    </xf>
    <xf numFmtId="0" fontId="1" fillId="33" borderId="94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164" fontId="14" fillId="0" borderId="95" xfId="0" applyNumberFormat="1" applyFont="1" applyFill="1" applyBorder="1" applyAlignment="1">
      <alignment horizontal="center" vertical="center" shrinkToFit="1"/>
    </xf>
    <xf numFmtId="164" fontId="14" fillId="0" borderId="96" xfId="0" applyNumberFormat="1" applyFont="1" applyFill="1" applyBorder="1" applyAlignment="1">
      <alignment horizontal="center" vertical="center" shrinkToFit="1"/>
    </xf>
    <xf numFmtId="164" fontId="14" fillId="0" borderId="0" xfId="0" applyNumberFormat="1" applyFont="1" applyFill="1" applyBorder="1" applyAlignment="1">
      <alignment horizontal="center" vertical="center" shrinkToFit="1"/>
    </xf>
    <xf numFmtId="164" fontId="14" fillId="0" borderId="97" xfId="0" applyNumberFormat="1" applyFont="1" applyFill="1" applyBorder="1" applyAlignment="1">
      <alignment horizontal="center" vertical="center" shrinkToFit="1"/>
    </xf>
    <xf numFmtId="164" fontId="14" fillId="0" borderId="32" xfId="0" applyNumberFormat="1" applyFont="1" applyFill="1" applyBorder="1" applyAlignment="1">
      <alignment horizontal="center" vertical="center" shrinkToFit="1"/>
    </xf>
    <xf numFmtId="164" fontId="14" fillId="0" borderId="98" xfId="0" applyNumberFormat="1" applyFont="1" applyFill="1" applyBorder="1" applyAlignment="1">
      <alignment horizontal="center" vertical="center" shrinkToFit="1"/>
    </xf>
    <xf numFmtId="3" fontId="14" fillId="0" borderId="18" xfId="59" applyNumberFormat="1" applyFont="1" applyFill="1" applyBorder="1" applyAlignment="1">
      <alignment horizontal="center" vertical="center" shrinkToFit="1"/>
    </xf>
    <xf numFmtId="170" fontId="14" fillId="0" borderId="18" xfId="0" applyNumberFormat="1" applyFont="1" applyFill="1" applyBorder="1" applyAlignment="1">
      <alignment horizontal="center" vertical="center" shrinkToFit="1"/>
    </xf>
    <xf numFmtId="170" fontId="1" fillId="0" borderId="18" xfId="0" applyNumberFormat="1" applyFont="1" applyFill="1" applyBorder="1" applyAlignment="1">
      <alignment horizontal="center" vertical="center" shrinkToFit="1"/>
    </xf>
    <xf numFmtId="166" fontId="0" fillId="0" borderId="99" xfId="0" applyNumberFormat="1" applyBorder="1" applyAlignment="1">
      <alignment horizontal="center" shrinkToFi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164" fontId="14" fillId="0" borderId="100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102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1" fillId="33" borderId="61" xfId="0" applyFont="1" applyFill="1" applyBorder="1" applyAlignment="1">
      <alignment horizontal="center" vertical="center"/>
    </xf>
    <xf numFmtId="0" fontId="1" fillId="33" borderId="107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irle@kysk.ee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188"/>
  <sheetViews>
    <sheetView showGridLines="0" zoomScale="110" zoomScaleNormal="110" zoomScalePageLayoutView="0" workbookViewId="0" topLeftCell="A1">
      <pane xSplit="1" ySplit="8" topLeftCell="G165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D4" sqref="D4"/>
    </sheetView>
  </sheetViews>
  <sheetFormatPr defaultColWidth="9.140625" defaultRowHeight="12.75"/>
  <cols>
    <col min="1" max="1" width="15.71093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0.5742187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4.25" customHeight="1">
      <c r="A2" s="53" t="s">
        <v>32</v>
      </c>
      <c r="B2" s="49"/>
      <c r="C2" s="49"/>
      <c r="D2" s="49"/>
      <c r="E2" s="49"/>
      <c r="F2" s="49"/>
      <c r="G2" s="49"/>
      <c r="H2" s="49"/>
      <c r="I2" s="50"/>
      <c r="J2" s="276" t="s">
        <v>79</v>
      </c>
      <c r="K2" s="278" t="s">
        <v>33</v>
      </c>
      <c r="L2" s="278"/>
      <c r="M2" s="105"/>
      <c r="N2" s="52"/>
    </row>
    <row r="3" spans="1:14" ht="15" customHeight="1">
      <c r="A3" s="71" t="s">
        <v>27</v>
      </c>
      <c r="B3" s="216">
        <f>eelarve!E14</f>
        <v>0</v>
      </c>
      <c r="C3" s="216">
        <f>eelarve!F14</f>
        <v>0</v>
      </c>
      <c r="D3" s="216">
        <f>eelarve!G14</f>
        <v>0</v>
      </c>
      <c r="E3" s="216">
        <f>eelarve!H14</f>
        <v>0</v>
      </c>
      <c r="F3" s="216">
        <f>eelarve!I14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C11+C29+C47+C65+C83+C101+C119+C137+C155+C173</f>
        <v>0</v>
      </c>
      <c r="D4" s="217">
        <f>D11+D29+D47+D65+D83+D101+D119+D137+D155+D173</f>
        <v>0</v>
      </c>
      <c r="E4" s="217">
        <f>E11+E29+E47+E65+E83+E101+E119+E137+E155+E173</f>
        <v>0</v>
      </c>
      <c r="F4" s="217">
        <f>F11+F29+F47+F65+F83+F101+F119+F137+F155+F173</f>
        <v>0</v>
      </c>
      <c r="G4" s="58"/>
      <c r="H4" s="58"/>
      <c r="I4" s="59"/>
      <c r="J4" s="104"/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222"/>
      <c r="N5" s="52"/>
    </row>
    <row r="6" spans="1:14" s="45" customFormat="1" ht="18.7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282" t="s">
        <v>26</v>
      </c>
      <c r="N6" s="63"/>
    </row>
    <row r="7" spans="1:14" s="45" customFormat="1" ht="18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">
        <v>78</v>
      </c>
      <c r="L7" s="291" t="s">
        <v>77</v>
      </c>
      <c r="M7" s="283"/>
      <c r="N7" s="63"/>
    </row>
    <row r="8" spans="1:14" ht="51" customHeight="1">
      <c r="A8" s="298"/>
      <c r="B8" s="295"/>
      <c r="C8" s="157" t="s">
        <v>5</v>
      </c>
      <c r="D8" s="157" t="s">
        <v>24</v>
      </c>
      <c r="E8" s="247" t="s">
        <v>23</v>
      </c>
      <c r="F8" s="247" t="s">
        <v>25</v>
      </c>
      <c r="G8" s="286"/>
      <c r="H8" s="303"/>
      <c r="I8" s="286"/>
      <c r="J8" s="288"/>
      <c r="K8" s="290"/>
      <c r="L8" s="292"/>
      <c r="M8" s="284"/>
      <c r="N8" s="52"/>
    </row>
    <row r="9" spans="1:14" ht="12.75">
      <c r="A9" s="66"/>
      <c r="B9" s="265">
        <f>eelarve!E15</f>
        <v>0</v>
      </c>
      <c r="C9" s="265">
        <f>eelarve!F15</f>
        <v>0</v>
      </c>
      <c r="D9" s="265">
        <f>eelarve!G15</f>
        <v>0</v>
      </c>
      <c r="E9" s="265" t="str">
        <f>eelarve!H15</f>
        <v>x</v>
      </c>
      <c r="F9" s="265" t="str">
        <f>eelarve!I15</f>
        <v>x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2.25" customHeight="1">
      <c r="A10" s="255" t="str">
        <f>eelarve!A15</f>
        <v>1.1. 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.7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262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263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263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263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263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43"/>
      <c r="I17" s="146"/>
      <c r="J17" s="147"/>
      <c r="K17" s="111"/>
      <c r="L17" s="109"/>
      <c r="M17" s="263"/>
      <c r="N17" s="52"/>
    </row>
    <row r="18" spans="1:14" ht="12.75">
      <c r="A18" s="256"/>
      <c r="B18" s="260"/>
      <c r="C18" s="106"/>
      <c r="D18" s="106"/>
      <c r="E18" s="116"/>
      <c r="F18" s="106"/>
      <c r="G18" s="111"/>
      <c r="H18" s="111"/>
      <c r="I18" s="146"/>
      <c r="J18" s="147"/>
      <c r="K18" s="111"/>
      <c r="L18" s="109"/>
      <c r="M18" s="263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263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263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263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263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263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263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263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264"/>
      <c r="N26" s="52"/>
    </row>
    <row r="27" spans="1:14" ht="12.75">
      <c r="A27" s="66"/>
      <c r="B27" s="219">
        <f>eelarve!E16</f>
        <v>0</v>
      </c>
      <c r="C27" s="219">
        <f>eelarve!F16</f>
        <v>0</v>
      </c>
      <c r="D27" s="219">
        <f>eelarve!G16</f>
        <v>0</v>
      </c>
      <c r="E27" s="219" t="str">
        <f>eelarve!H16</f>
        <v>x</v>
      </c>
      <c r="F27" s="219" t="str">
        <f>eelarve!I16</f>
        <v>x</v>
      </c>
      <c r="G27" s="131"/>
      <c r="H27" s="132"/>
      <c r="I27" s="132"/>
      <c r="J27" s="132"/>
      <c r="K27" s="132"/>
      <c r="L27" s="133"/>
      <c r="M27" s="154">
        <f>B27-C29-D29-E29-F29</f>
        <v>0</v>
      </c>
      <c r="N27" s="52"/>
    </row>
    <row r="28" spans="1:14" ht="5.25" customHeight="1">
      <c r="A28" s="255" t="str">
        <f>eelarve!A16</f>
        <v>1.2. </v>
      </c>
      <c r="B28" s="220"/>
      <c r="C28" s="220"/>
      <c r="D28" s="220"/>
      <c r="E28" s="220"/>
      <c r="F28" s="220"/>
      <c r="G28" s="134"/>
      <c r="H28" s="135"/>
      <c r="I28" s="135"/>
      <c r="J28" s="135"/>
      <c r="K28" s="135"/>
      <c r="L28" s="136"/>
      <c r="M28" s="155"/>
      <c r="N28" s="52"/>
    </row>
    <row r="29" spans="1:14" ht="1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137"/>
      <c r="H29" s="138"/>
      <c r="I29" s="138"/>
      <c r="J29" s="138"/>
      <c r="K29" s="138"/>
      <c r="L29" s="139"/>
      <c r="M29" s="156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262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263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263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263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263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263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263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263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263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263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263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263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46"/>
      <c r="J42" s="147"/>
      <c r="K42" s="111"/>
      <c r="L42" s="109"/>
      <c r="M42" s="263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263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264"/>
      <c r="N44" s="52"/>
    </row>
    <row r="45" spans="1:14" ht="12.75">
      <c r="A45" s="66"/>
      <c r="B45" s="265">
        <f>eelarve!E17</f>
        <v>0</v>
      </c>
      <c r="C45" s="265">
        <f>eelarve!F17</f>
        <v>0</v>
      </c>
      <c r="D45" s="265">
        <f>eelarve!G17</f>
        <v>0</v>
      </c>
      <c r="E45" s="265" t="str">
        <f>eelarve!H17</f>
        <v>x</v>
      </c>
      <c r="F45" s="265" t="str">
        <f>eelarve!I17</f>
        <v>x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6" customHeight="1">
      <c r="A46" s="255" t="str">
        <f>eelarve!A17</f>
        <v>1.3. 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262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263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263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263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263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263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263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263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263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263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263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263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263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263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264"/>
      <c r="N62" s="52"/>
    </row>
    <row r="63" spans="1:14" ht="12.75" collapsed="1">
      <c r="A63" s="66"/>
      <c r="B63" s="265">
        <f>eelarve!E18</f>
        <v>0</v>
      </c>
      <c r="C63" s="265">
        <f>eelarve!F18</f>
        <v>0</v>
      </c>
      <c r="D63" s="265">
        <f>eelarve!G18</f>
        <v>0</v>
      </c>
      <c r="E63" s="265" t="str">
        <f>eelarve!H18</f>
        <v>x</v>
      </c>
      <c r="F63" s="265" t="str">
        <f>eelarve!I18</f>
        <v>x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3.75" customHeight="1">
      <c r="A64" s="255" t="str">
        <f>eelarve!A18</f>
        <v>1.4.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7.25" customHeight="1">
      <c r="A65" s="255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256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262"/>
      <c r="N66" s="52"/>
    </row>
    <row r="67" spans="1:14" ht="12.75">
      <c r="A67" s="256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263"/>
      <c r="N67" s="52"/>
    </row>
    <row r="68" spans="1:14" ht="12.75">
      <c r="A68" s="256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263"/>
      <c r="N68" s="52"/>
    </row>
    <row r="69" spans="1:14" ht="12.75">
      <c r="A69" s="256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263"/>
      <c r="N69" s="52"/>
    </row>
    <row r="70" spans="1:14" ht="12.75">
      <c r="A70" s="256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263"/>
      <c r="N70" s="52"/>
    </row>
    <row r="71" spans="1:14" ht="12.75">
      <c r="A71" s="256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263"/>
      <c r="N71" s="52"/>
    </row>
    <row r="72" spans="1:14" ht="12.75">
      <c r="A72" s="256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263"/>
      <c r="N72" s="52"/>
    </row>
    <row r="73" spans="1:14" ht="12.75">
      <c r="A73" s="257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263"/>
      <c r="N73" s="52"/>
    </row>
    <row r="74" spans="1:14" ht="12.75">
      <c r="A74" s="257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263"/>
      <c r="N74" s="52"/>
    </row>
    <row r="75" spans="1:14" ht="12.75">
      <c r="A75" s="257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263"/>
      <c r="N75" s="52"/>
    </row>
    <row r="76" spans="1:14" ht="12.75">
      <c r="A76" s="257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263"/>
      <c r="N76" s="52"/>
    </row>
    <row r="77" spans="1:14" ht="12.75">
      <c r="A77" s="257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263"/>
      <c r="N77" s="52"/>
    </row>
    <row r="78" spans="1:14" ht="12.75">
      <c r="A78" s="257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263"/>
      <c r="N78" s="52"/>
    </row>
    <row r="79" spans="1:14" ht="12.75">
      <c r="A79" s="257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263"/>
      <c r="N79" s="52"/>
    </row>
    <row r="80" spans="1:14" ht="12.75">
      <c r="A80" s="258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264"/>
      <c r="N80" s="52"/>
    </row>
    <row r="81" spans="1:14" ht="12.75">
      <c r="A81" s="66"/>
      <c r="B81" s="265">
        <f>eelarve!E19</f>
        <v>0</v>
      </c>
      <c r="C81" s="265">
        <f>eelarve!F19</f>
        <v>0</v>
      </c>
      <c r="D81" s="265">
        <f>eelarve!G19</f>
        <v>0</v>
      </c>
      <c r="E81" s="265" t="str">
        <f>eelarve!H19</f>
        <v>x</v>
      </c>
      <c r="F81" s="265" t="str">
        <f>eelarve!I19</f>
        <v>x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4.5" customHeight="1">
      <c r="A82" s="255" t="str">
        <f>eelarve!A19</f>
        <v>1.5.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4.2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07"/>
      <c r="J84" s="140"/>
      <c r="K84" s="108"/>
      <c r="L84" s="109"/>
      <c r="M84" s="262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07"/>
      <c r="J85" s="140"/>
      <c r="K85" s="108"/>
      <c r="L85" s="109"/>
      <c r="M85" s="263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10"/>
      <c r="J86" s="141"/>
      <c r="K86" s="111"/>
      <c r="L86" s="109"/>
      <c r="M86" s="263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10"/>
      <c r="J87" s="141"/>
      <c r="K87" s="111"/>
      <c r="L87" s="109"/>
      <c r="M87" s="263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10"/>
      <c r="J88" s="141"/>
      <c r="K88" s="111"/>
      <c r="L88" s="109"/>
      <c r="M88" s="263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10"/>
      <c r="J89" s="141"/>
      <c r="K89" s="111"/>
      <c r="L89" s="109"/>
      <c r="M89" s="263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10"/>
      <c r="J90" s="141"/>
      <c r="K90" s="111"/>
      <c r="L90" s="109"/>
      <c r="M90" s="263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10"/>
      <c r="J91" s="141"/>
      <c r="K91" s="111"/>
      <c r="L91" s="109"/>
      <c r="M91" s="263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10"/>
      <c r="J92" s="141"/>
      <c r="K92" s="111"/>
      <c r="L92" s="109"/>
      <c r="M92" s="263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10"/>
      <c r="J93" s="141"/>
      <c r="K93" s="111"/>
      <c r="L93" s="109"/>
      <c r="M93" s="263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10"/>
      <c r="J94" s="141"/>
      <c r="K94" s="111"/>
      <c r="L94" s="109"/>
      <c r="M94" s="263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10"/>
      <c r="J95" s="141"/>
      <c r="K95" s="111"/>
      <c r="L95" s="109"/>
      <c r="M95" s="263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10"/>
      <c r="J96" s="141"/>
      <c r="K96" s="111"/>
      <c r="L96" s="109"/>
      <c r="M96" s="263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10"/>
      <c r="J97" s="141"/>
      <c r="K97" s="111"/>
      <c r="L97" s="109"/>
      <c r="M97" s="263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14"/>
      <c r="J98" s="142"/>
      <c r="K98" s="113"/>
      <c r="L98" s="150"/>
      <c r="M98" s="264"/>
      <c r="N98" s="52"/>
    </row>
    <row r="99" spans="1:14" ht="12.75">
      <c r="A99" s="66"/>
      <c r="B99" s="265">
        <f>eelarve!E20</f>
        <v>0</v>
      </c>
      <c r="C99" s="265">
        <f>eelarve!F20</f>
        <v>0</v>
      </c>
      <c r="D99" s="265">
        <f>eelarve!G20</f>
        <v>0</v>
      </c>
      <c r="E99" s="265" t="str">
        <f>eelarve!H20</f>
        <v>x</v>
      </c>
      <c r="F99" s="265" t="str">
        <f>eelarve!I20</f>
        <v>x</v>
      </c>
      <c r="G99" s="267"/>
      <c r="H99" s="268"/>
      <c r="I99" s="268"/>
      <c r="J99" s="268"/>
      <c r="K99" s="268"/>
      <c r="L99" s="269"/>
      <c r="M99" s="252">
        <f>B99-C101-D101-E101-F101</f>
        <v>0</v>
      </c>
      <c r="N99" s="52"/>
    </row>
    <row r="100" spans="1:14" ht="4.5" customHeight="1">
      <c r="A100" s="255" t="str">
        <f>eelarve!A20</f>
        <v>1.6.</v>
      </c>
      <c r="B100" s="266"/>
      <c r="C100" s="266"/>
      <c r="D100" s="266"/>
      <c r="E100" s="266"/>
      <c r="F100" s="266"/>
      <c r="G100" s="270"/>
      <c r="H100" s="271"/>
      <c r="I100" s="271"/>
      <c r="J100" s="271"/>
      <c r="K100" s="271"/>
      <c r="L100" s="272"/>
      <c r="M100" s="253"/>
      <c r="N100" s="52"/>
    </row>
    <row r="101" spans="1:14" ht="15.75" customHeight="1">
      <c r="A101" s="255"/>
      <c r="B101" s="259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273"/>
      <c r="H101" s="274"/>
      <c r="I101" s="274"/>
      <c r="J101" s="274"/>
      <c r="K101" s="274"/>
      <c r="L101" s="275"/>
      <c r="M101" s="254"/>
      <c r="N101" s="52"/>
    </row>
    <row r="102" spans="1:14" ht="12.75">
      <c r="A102" s="256"/>
      <c r="B102" s="260"/>
      <c r="C102" s="106"/>
      <c r="D102" s="106"/>
      <c r="E102" s="106"/>
      <c r="F102" s="106"/>
      <c r="G102" s="108"/>
      <c r="H102" s="143"/>
      <c r="I102" s="107"/>
      <c r="J102" s="140"/>
      <c r="K102" s="108"/>
      <c r="L102" s="109"/>
      <c r="M102" s="262"/>
      <c r="N102" s="52"/>
    </row>
    <row r="103" spans="1:14" ht="12.75">
      <c r="A103" s="256"/>
      <c r="B103" s="260"/>
      <c r="C103" s="106"/>
      <c r="D103" s="106"/>
      <c r="E103" s="106"/>
      <c r="F103" s="106"/>
      <c r="G103" s="108"/>
      <c r="H103" s="143"/>
      <c r="I103" s="107"/>
      <c r="J103" s="140"/>
      <c r="K103" s="108"/>
      <c r="L103" s="109"/>
      <c r="M103" s="263"/>
      <c r="N103" s="52"/>
    </row>
    <row r="104" spans="1:14" ht="12.75">
      <c r="A104" s="256"/>
      <c r="B104" s="260"/>
      <c r="C104" s="106"/>
      <c r="D104" s="106"/>
      <c r="E104" s="106"/>
      <c r="F104" s="106"/>
      <c r="G104" s="111"/>
      <c r="H104" s="111"/>
      <c r="I104" s="110"/>
      <c r="J104" s="141"/>
      <c r="K104" s="111"/>
      <c r="L104" s="109"/>
      <c r="M104" s="263"/>
      <c r="N104" s="52"/>
    </row>
    <row r="105" spans="1:14" ht="12.75">
      <c r="A105" s="256"/>
      <c r="B105" s="260"/>
      <c r="C105" s="106"/>
      <c r="D105" s="106"/>
      <c r="E105" s="106"/>
      <c r="F105" s="106"/>
      <c r="G105" s="111"/>
      <c r="H105" s="111"/>
      <c r="I105" s="110"/>
      <c r="J105" s="141"/>
      <c r="K105" s="111"/>
      <c r="L105" s="109"/>
      <c r="M105" s="263"/>
      <c r="N105" s="52"/>
    </row>
    <row r="106" spans="1:14" ht="12.75">
      <c r="A106" s="256"/>
      <c r="B106" s="260"/>
      <c r="C106" s="106"/>
      <c r="D106" s="106"/>
      <c r="E106" s="106"/>
      <c r="F106" s="106"/>
      <c r="G106" s="111"/>
      <c r="H106" s="111"/>
      <c r="I106" s="110"/>
      <c r="J106" s="141"/>
      <c r="K106" s="111"/>
      <c r="L106" s="109"/>
      <c r="M106" s="263"/>
      <c r="N106" s="52"/>
    </row>
    <row r="107" spans="1:14" ht="12.75">
      <c r="A107" s="256"/>
      <c r="B107" s="260"/>
      <c r="C107" s="106"/>
      <c r="D107" s="106"/>
      <c r="E107" s="106"/>
      <c r="F107" s="106"/>
      <c r="G107" s="111"/>
      <c r="H107" s="111"/>
      <c r="I107" s="110"/>
      <c r="J107" s="141"/>
      <c r="K107" s="111"/>
      <c r="L107" s="109"/>
      <c r="M107" s="263"/>
      <c r="N107" s="52"/>
    </row>
    <row r="108" spans="1:14" ht="12.75">
      <c r="A108" s="256"/>
      <c r="B108" s="260"/>
      <c r="C108" s="106"/>
      <c r="D108" s="106"/>
      <c r="E108" s="106"/>
      <c r="F108" s="106"/>
      <c r="G108" s="111"/>
      <c r="H108" s="111"/>
      <c r="I108" s="110"/>
      <c r="J108" s="141"/>
      <c r="K108" s="111"/>
      <c r="L108" s="109"/>
      <c r="M108" s="263"/>
      <c r="N108" s="52"/>
    </row>
    <row r="109" spans="1:14" ht="12.75">
      <c r="A109" s="257"/>
      <c r="B109" s="260"/>
      <c r="C109" s="106"/>
      <c r="D109" s="106"/>
      <c r="E109" s="106"/>
      <c r="F109" s="106"/>
      <c r="G109" s="111"/>
      <c r="H109" s="111"/>
      <c r="I109" s="110"/>
      <c r="J109" s="141"/>
      <c r="K109" s="111"/>
      <c r="L109" s="109"/>
      <c r="M109" s="263"/>
      <c r="N109" s="52"/>
    </row>
    <row r="110" spans="1:14" ht="12.75">
      <c r="A110" s="257"/>
      <c r="B110" s="260"/>
      <c r="C110" s="106"/>
      <c r="D110" s="106"/>
      <c r="E110" s="106"/>
      <c r="F110" s="106"/>
      <c r="G110" s="111"/>
      <c r="H110" s="111"/>
      <c r="I110" s="110"/>
      <c r="J110" s="141"/>
      <c r="K110" s="111"/>
      <c r="L110" s="109"/>
      <c r="M110" s="263"/>
      <c r="N110" s="52"/>
    </row>
    <row r="111" spans="1:14" ht="12.75">
      <c r="A111" s="257"/>
      <c r="B111" s="260"/>
      <c r="C111" s="106"/>
      <c r="D111" s="106"/>
      <c r="E111" s="106"/>
      <c r="F111" s="106"/>
      <c r="G111" s="111"/>
      <c r="H111" s="111"/>
      <c r="I111" s="110"/>
      <c r="J111" s="141"/>
      <c r="K111" s="111"/>
      <c r="L111" s="109"/>
      <c r="M111" s="263"/>
      <c r="N111" s="52"/>
    </row>
    <row r="112" spans="1:14" ht="12.75">
      <c r="A112" s="257"/>
      <c r="B112" s="260"/>
      <c r="C112" s="106"/>
      <c r="D112" s="106"/>
      <c r="E112" s="106"/>
      <c r="F112" s="106"/>
      <c r="G112" s="111"/>
      <c r="H112" s="111"/>
      <c r="I112" s="110"/>
      <c r="J112" s="141"/>
      <c r="K112" s="111"/>
      <c r="L112" s="109"/>
      <c r="M112" s="263"/>
      <c r="N112" s="52"/>
    </row>
    <row r="113" spans="1:14" ht="12.75">
      <c r="A113" s="257"/>
      <c r="B113" s="260"/>
      <c r="C113" s="106"/>
      <c r="D113" s="106"/>
      <c r="E113" s="106"/>
      <c r="F113" s="106"/>
      <c r="G113" s="111"/>
      <c r="H113" s="111"/>
      <c r="I113" s="110"/>
      <c r="J113" s="141"/>
      <c r="K113" s="111"/>
      <c r="L113" s="109"/>
      <c r="M113" s="263"/>
      <c r="N113" s="52"/>
    </row>
    <row r="114" spans="1:14" ht="12.75">
      <c r="A114" s="257"/>
      <c r="B114" s="260"/>
      <c r="C114" s="106"/>
      <c r="D114" s="106"/>
      <c r="E114" s="106"/>
      <c r="F114" s="106"/>
      <c r="G114" s="111"/>
      <c r="H114" s="111"/>
      <c r="I114" s="110"/>
      <c r="J114" s="141"/>
      <c r="K114" s="111"/>
      <c r="L114" s="109"/>
      <c r="M114" s="263"/>
      <c r="N114" s="52"/>
    </row>
    <row r="115" spans="1:14" ht="12.75">
      <c r="A115" s="257"/>
      <c r="B115" s="260"/>
      <c r="C115" s="106"/>
      <c r="D115" s="106"/>
      <c r="E115" s="106"/>
      <c r="F115" s="106"/>
      <c r="G115" s="111"/>
      <c r="H115" s="111"/>
      <c r="I115" s="110"/>
      <c r="J115" s="141"/>
      <c r="K115" s="111"/>
      <c r="L115" s="109"/>
      <c r="M115" s="263"/>
      <c r="N115" s="52"/>
    </row>
    <row r="116" spans="1:14" ht="12.75">
      <c r="A116" s="258"/>
      <c r="B116" s="261"/>
      <c r="C116" s="218"/>
      <c r="D116" s="218"/>
      <c r="E116" s="218"/>
      <c r="F116" s="218"/>
      <c r="G116" s="113"/>
      <c r="H116" s="113"/>
      <c r="I116" s="114"/>
      <c r="J116" s="142"/>
      <c r="K116" s="113"/>
      <c r="L116" s="150"/>
      <c r="M116" s="264"/>
      <c r="N116" s="52"/>
    </row>
    <row r="117" spans="1:14" ht="12.75">
      <c r="A117" s="66"/>
      <c r="B117" s="265">
        <f>eelarve!E21</f>
        <v>0</v>
      </c>
      <c r="C117" s="265">
        <f>eelarve!F21</f>
        <v>0</v>
      </c>
      <c r="D117" s="265">
        <f>eelarve!G21</f>
        <v>0</v>
      </c>
      <c r="E117" s="265" t="str">
        <f>eelarve!H21</f>
        <v>x</v>
      </c>
      <c r="F117" s="265" t="str">
        <f>eelarve!I21</f>
        <v>x</v>
      </c>
      <c r="G117" s="267"/>
      <c r="H117" s="268"/>
      <c r="I117" s="268"/>
      <c r="J117" s="268"/>
      <c r="K117" s="268"/>
      <c r="L117" s="269"/>
      <c r="M117" s="252">
        <f>B117-C119-D119-E119-F119</f>
        <v>0</v>
      </c>
      <c r="N117" s="52"/>
    </row>
    <row r="118" spans="1:14" ht="5.25" customHeight="1">
      <c r="A118" s="255" t="str">
        <f>eelarve!A21</f>
        <v>1.7.</v>
      </c>
      <c r="B118" s="266"/>
      <c r="C118" s="266"/>
      <c r="D118" s="266"/>
      <c r="E118" s="266"/>
      <c r="F118" s="266"/>
      <c r="G118" s="270"/>
      <c r="H118" s="271"/>
      <c r="I118" s="271"/>
      <c r="J118" s="271"/>
      <c r="K118" s="271"/>
      <c r="L118" s="272"/>
      <c r="M118" s="253"/>
      <c r="N118" s="52"/>
    </row>
    <row r="119" spans="1:14" ht="15" customHeight="1">
      <c r="A119" s="255"/>
      <c r="B119" s="259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273"/>
      <c r="H119" s="274"/>
      <c r="I119" s="274"/>
      <c r="J119" s="274"/>
      <c r="K119" s="274"/>
      <c r="L119" s="275"/>
      <c r="M119" s="254"/>
      <c r="N119" s="52"/>
    </row>
    <row r="120" spans="1:14" ht="12.75">
      <c r="A120" s="256"/>
      <c r="B120" s="260"/>
      <c r="C120" s="106"/>
      <c r="D120" s="106"/>
      <c r="E120" s="106"/>
      <c r="F120" s="106"/>
      <c r="G120" s="108"/>
      <c r="H120" s="143"/>
      <c r="I120" s="107"/>
      <c r="J120" s="140"/>
      <c r="K120" s="108"/>
      <c r="L120" s="109"/>
      <c r="M120" s="262"/>
      <c r="N120" s="52"/>
    </row>
    <row r="121" spans="1:14" ht="12.75">
      <c r="A121" s="256"/>
      <c r="B121" s="260"/>
      <c r="C121" s="106"/>
      <c r="D121" s="106"/>
      <c r="E121" s="106"/>
      <c r="F121" s="106"/>
      <c r="G121" s="108"/>
      <c r="H121" s="143"/>
      <c r="I121" s="107"/>
      <c r="J121" s="140"/>
      <c r="K121" s="108"/>
      <c r="L121" s="109"/>
      <c r="M121" s="263"/>
      <c r="N121" s="52"/>
    </row>
    <row r="122" spans="1:14" ht="12.75">
      <c r="A122" s="256"/>
      <c r="B122" s="260"/>
      <c r="C122" s="106"/>
      <c r="D122" s="106"/>
      <c r="E122" s="106"/>
      <c r="F122" s="106"/>
      <c r="G122" s="111"/>
      <c r="H122" s="111"/>
      <c r="I122" s="110"/>
      <c r="J122" s="141"/>
      <c r="K122" s="111"/>
      <c r="L122" s="109"/>
      <c r="M122" s="263"/>
      <c r="N122" s="52"/>
    </row>
    <row r="123" spans="1:14" ht="12.75">
      <c r="A123" s="256"/>
      <c r="B123" s="260"/>
      <c r="C123" s="106"/>
      <c r="D123" s="106"/>
      <c r="E123" s="106"/>
      <c r="F123" s="106"/>
      <c r="G123" s="111"/>
      <c r="H123" s="111"/>
      <c r="I123" s="110"/>
      <c r="J123" s="141"/>
      <c r="K123" s="111"/>
      <c r="L123" s="109"/>
      <c r="M123" s="263"/>
      <c r="N123" s="52"/>
    </row>
    <row r="124" spans="1:14" ht="12.75">
      <c r="A124" s="256"/>
      <c r="B124" s="260"/>
      <c r="C124" s="106"/>
      <c r="D124" s="106"/>
      <c r="E124" s="106"/>
      <c r="F124" s="106"/>
      <c r="G124" s="111"/>
      <c r="H124" s="111"/>
      <c r="I124" s="110"/>
      <c r="J124" s="141"/>
      <c r="K124" s="111"/>
      <c r="L124" s="109"/>
      <c r="M124" s="263"/>
      <c r="N124" s="52"/>
    </row>
    <row r="125" spans="1:14" ht="12.75">
      <c r="A125" s="256"/>
      <c r="B125" s="260"/>
      <c r="C125" s="106"/>
      <c r="D125" s="106"/>
      <c r="E125" s="106"/>
      <c r="F125" s="106"/>
      <c r="G125" s="111"/>
      <c r="H125" s="111"/>
      <c r="I125" s="110"/>
      <c r="J125" s="141"/>
      <c r="K125" s="111"/>
      <c r="L125" s="109"/>
      <c r="M125" s="263"/>
      <c r="N125" s="52"/>
    </row>
    <row r="126" spans="1:14" ht="12.75">
      <c r="A126" s="256"/>
      <c r="B126" s="260"/>
      <c r="C126" s="106"/>
      <c r="D126" s="106"/>
      <c r="E126" s="106"/>
      <c r="F126" s="106"/>
      <c r="G126" s="111"/>
      <c r="H126" s="111"/>
      <c r="I126" s="110"/>
      <c r="J126" s="141"/>
      <c r="K126" s="111"/>
      <c r="L126" s="109"/>
      <c r="M126" s="263"/>
      <c r="N126" s="52"/>
    </row>
    <row r="127" spans="1:14" ht="12.75">
      <c r="A127" s="257"/>
      <c r="B127" s="260"/>
      <c r="C127" s="106"/>
      <c r="D127" s="106"/>
      <c r="E127" s="106"/>
      <c r="F127" s="106"/>
      <c r="G127" s="111"/>
      <c r="H127" s="111"/>
      <c r="I127" s="110"/>
      <c r="J127" s="141"/>
      <c r="K127" s="111"/>
      <c r="L127" s="109"/>
      <c r="M127" s="263"/>
      <c r="N127" s="52"/>
    </row>
    <row r="128" spans="1:14" ht="12.75">
      <c r="A128" s="257"/>
      <c r="B128" s="260"/>
      <c r="C128" s="106"/>
      <c r="D128" s="106"/>
      <c r="E128" s="106"/>
      <c r="F128" s="106"/>
      <c r="G128" s="111"/>
      <c r="H128" s="111"/>
      <c r="I128" s="110"/>
      <c r="J128" s="141"/>
      <c r="K128" s="111"/>
      <c r="L128" s="109"/>
      <c r="M128" s="263"/>
      <c r="N128" s="52"/>
    </row>
    <row r="129" spans="1:14" ht="12.75">
      <c r="A129" s="257"/>
      <c r="B129" s="260"/>
      <c r="C129" s="106"/>
      <c r="D129" s="106"/>
      <c r="E129" s="106"/>
      <c r="F129" s="106"/>
      <c r="G129" s="111"/>
      <c r="H129" s="111"/>
      <c r="I129" s="110"/>
      <c r="J129" s="141"/>
      <c r="K129" s="111"/>
      <c r="L129" s="109"/>
      <c r="M129" s="263"/>
      <c r="N129" s="52"/>
    </row>
    <row r="130" spans="1:14" ht="12.75">
      <c r="A130" s="257"/>
      <c r="B130" s="260"/>
      <c r="C130" s="106"/>
      <c r="D130" s="106"/>
      <c r="E130" s="106"/>
      <c r="F130" s="106"/>
      <c r="G130" s="111"/>
      <c r="H130" s="111"/>
      <c r="I130" s="110"/>
      <c r="J130" s="141"/>
      <c r="K130" s="111"/>
      <c r="L130" s="109"/>
      <c r="M130" s="263"/>
      <c r="N130" s="52"/>
    </row>
    <row r="131" spans="1:14" ht="12.75">
      <c r="A131" s="257"/>
      <c r="B131" s="260"/>
      <c r="C131" s="106"/>
      <c r="D131" s="106"/>
      <c r="E131" s="106"/>
      <c r="F131" s="106"/>
      <c r="G131" s="111"/>
      <c r="H131" s="111"/>
      <c r="I131" s="110"/>
      <c r="J131" s="141"/>
      <c r="K131" s="111"/>
      <c r="L131" s="109"/>
      <c r="M131" s="263"/>
      <c r="N131" s="52"/>
    </row>
    <row r="132" spans="1:14" ht="12.75">
      <c r="A132" s="257"/>
      <c r="B132" s="260"/>
      <c r="C132" s="106"/>
      <c r="D132" s="106"/>
      <c r="E132" s="106"/>
      <c r="F132" s="106"/>
      <c r="G132" s="111"/>
      <c r="H132" s="111"/>
      <c r="I132" s="110"/>
      <c r="J132" s="141"/>
      <c r="K132" s="111"/>
      <c r="L132" s="109"/>
      <c r="M132" s="263"/>
      <c r="N132" s="52"/>
    </row>
    <row r="133" spans="1:14" ht="12.75">
      <c r="A133" s="257"/>
      <c r="B133" s="260"/>
      <c r="C133" s="106"/>
      <c r="D133" s="106"/>
      <c r="E133" s="106"/>
      <c r="F133" s="106"/>
      <c r="G133" s="111"/>
      <c r="H133" s="111"/>
      <c r="I133" s="110"/>
      <c r="J133" s="141"/>
      <c r="K133" s="111"/>
      <c r="L133" s="109"/>
      <c r="M133" s="263"/>
      <c r="N133" s="52"/>
    </row>
    <row r="134" spans="1:14" ht="12.75">
      <c r="A134" s="258"/>
      <c r="B134" s="261"/>
      <c r="C134" s="218"/>
      <c r="D134" s="218"/>
      <c r="E134" s="218"/>
      <c r="F134" s="218"/>
      <c r="G134" s="113"/>
      <c r="H134" s="113"/>
      <c r="I134" s="114"/>
      <c r="J134" s="142"/>
      <c r="K134" s="113"/>
      <c r="L134" s="150"/>
      <c r="M134" s="264"/>
      <c r="N134" s="52"/>
    </row>
    <row r="135" spans="1:14" ht="12.75">
      <c r="A135" s="66"/>
      <c r="B135" s="265">
        <f>eelarve!E22</f>
        <v>0</v>
      </c>
      <c r="C135" s="265">
        <f>eelarve!F22</f>
        <v>0</v>
      </c>
      <c r="D135" s="265">
        <f>eelarve!G22</f>
        <v>0</v>
      </c>
      <c r="E135" s="265" t="str">
        <f>eelarve!H22</f>
        <v>x</v>
      </c>
      <c r="F135" s="265" t="str">
        <f>eelarve!I22</f>
        <v>x</v>
      </c>
      <c r="G135" s="267"/>
      <c r="H135" s="268"/>
      <c r="I135" s="268"/>
      <c r="J135" s="268"/>
      <c r="K135" s="268"/>
      <c r="L135" s="269"/>
      <c r="M135" s="252">
        <f>B135-C137-D137-E137-F137</f>
        <v>0</v>
      </c>
      <c r="N135" s="52"/>
    </row>
    <row r="136" spans="1:14" ht="5.25" customHeight="1">
      <c r="A136" s="255" t="str">
        <f>eelarve!A22</f>
        <v>1.8.</v>
      </c>
      <c r="B136" s="266"/>
      <c r="C136" s="266"/>
      <c r="D136" s="266"/>
      <c r="E136" s="266"/>
      <c r="F136" s="266"/>
      <c r="G136" s="270"/>
      <c r="H136" s="271"/>
      <c r="I136" s="271"/>
      <c r="J136" s="271"/>
      <c r="K136" s="271"/>
      <c r="L136" s="272"/>
      <c r="M136" s="253"/>
      <c r="N136" s="52"/>
    </row>
    <row r="137" spans="1:14" ht="14.25" customHeight="1">
      <c r="A137" s="255"/>
      <c r="B137" s="259"/>
      <c r="C137" s="68">
        <f>SUM(C138:C152)</f>
        <v>0</v>
      </c>
      <c r="D137" s="68">
        <f>SUM(D138:D152)</f>
        <v>0</v>
      </c>
      <c r="E137" s="68">
        <f>SUM(E138:E152)</f>
        <v>0</v>
      </c>
      <c r="F137" s="68">
        <f>SUM(F138:F152)</f>
        <v>0</v>
      </c>
      <c r="G137" s="273"/>
      <c r="H137" s="274"/>
      <c r="I137" s="274"/>
      <c r="J137" s="274"/>
      <c r="K137" s="274"/>
      <c r="L137" s="275"/>
      <c r="M137" s="254"/>
      <c r="N137" s="52"/>
    </row>
    <row r="138" spans="1:14" ht="12.75">
      <c r="A138" s="256"/>
      <c r="B138" s="260"/>
      <c r="C138" s="106"/>
      <c r="D138" s="106"/>
      <c r="E138" s="106"/>
      <c r="F138" s="106"/>
      <c r="G138" s="108"/>
      <c r="H138" s="143"/>
      <c r="I138" s="107"/>
      <c r="J138" s="140"/>
      <c r="K138" s="108"/>
      <c r="L138" s="109"/>
      <c r="M138" s="262"/>
      <c r="N138" s="52"/>
    </row>
    <row r="139" spans="1:14" ht="12.75">
      <c r="A139" s="256"/>
      <c r="B139" s="260"/>
      <c r="C139" s="106"/>
      <c r="D139" s="106"/>
      <c r="E139" s="106"/>
      <c r="F139" s="106"/>
      <c r="G139" s="108"/>
      <c r="H139" s="143"/>
      <c r="I139" s="107"/>
      <c r="J139" s="140"/>
      <c r="K139" s="108"/>
      <c r="L139" s="109"/>
      <c r="M139" s="263"/>
      <c r="N139" s="52"/>
    </row>
    <row r="140" spans="1:14" ht="12.75">
      <c r="A140" s="256"/>
      <c r="B140" s="260"/>
      <c r="C140" s="106"/>
      <c r="D140" s="106"/>
      <c r="E140" s="106"/>
      <c r="F140" s="106"/>
      <c r="G140" s="111"/>
      <c r="H140" s="111"/>
      <c r="I140" s="110"/>
      <c r="J140" s="141"/>
      <c r="K140" s="111"/>
      <c r="L140" s="109"/>
      <c r="M140" s="263"/>
      <c r="N140" s="52"/>
    </row>
    <row r="141" spans="1:14" ht="12.75">
      <c r="A141" s="256"/>
      <c r="B141" s="260"/>
      <c r="C141" s="106"/>
      <c r="D141" s="106"/>
      <c r="E141" s="106"/>
      <c r="F141" s="106"/>
      <c r="G141" s="111"/>
      <c r="H141" s="111"/>
      <c r="I141" s="110"/>
      <c r="J141" s="141"/>
      <c r="K141" s="111"/>
      <c r="L141" s="109"/>
      <c r="M141" s="263"/>
      <c r="N141" s="52"/>
    </row>
    <row r="142" spans="1:14" ht="12.75">
      <c r="A142" s="256"/>
      <c r="B142" s="260"/>
      <c r="C142" s="106"/>
      <c r="D142" s="106"/>
      <c r="E142" s="106"/>
      <c r="F142" s="106"/>
      <c r="G142" s="111"/>
      <c r="H142" s="111"/>
      <c r="I142" s="110"/>
      <c r="J142" s="141"/>
      <c r="K142" s="111"/>
      <c r="L142" s="109"/>
      <c r="M142" s="263"/>
      <c r="N142" s="52"/>
    </row>
    <row r="143" spans="1:14" ht="12.75">
      <c r="A143" s="256"/>
      <c r="B143" s="260"/>
      <c r="C143" s="106"/>
      <c r="D143" s="106"/>
      <c r="E143" s="106"/>
      <c r="F143" s="106"/>
      <c r="G143" s="111"/>
      <c r="H143" s="111"/>
      <c r="I143" s="110"/>
      <c r="J143" s="141"/>
      <c r="K143" s="111"/>
      <c r="L143" s="109"/>
      <c r="M143" s="263"/>
      <c r="N143" s="52"/>
    </row>
    <row r="144" spans="1:14" ht="12.75">
      <c r="A144" s="256"/>
      <c r="B144" s="260"/>
      <c r="C144" s="106"/>
      <c r="D144" s="106"/>
      <c r="E144" s="106"/>
      <c r="F144" s="106"/>
      <c r="G144" s="111"/>
      <c r="H144" s="111"/>
      <c r="I144" s="110"/>
      <c r="J144" s="141"/>
      <c r="K144" s="111"/>
      <c r="L144" s="109"/>
      <c r="M144" s="263"/>
      <c r="N144" s="52"/>
    </row>
    <row r="145" spans="1:14" ht="12.75">
      <c r="A145" s="257"/>
      <c r="B145" s="260"/>
      <c r="C145" s="106"/>
      <c r="D145" s="106"/>
      <c r="E145" s="106"/>
      <c r="F145" s="106"/>
      <c r="G145" s="111"/>
      <c r="H145" s="111"/>
      <c r="I145" s="110"/>
      <c r="J145" s="141"/>
      <c r="K145" s="111"/>
      <c r="L145" s="109"/>
      <c r="M145" s="263"/>
      <c r="N145" s="52"/>
    </row>
    <row r="146" spans="1:14" ht="12.75">
      <c r="A146" s="257"/>
      <c r="B146" s="260"/>
      <c r="C146" s="106"/>
      <c r="D146" s="106"/>
      <c r="E146" s="106"/>
      <c r="F146" s="106"/>
      <c r="G146" s="111"/>
      <c r="H146" s="111"/>
      <c r="I146" s="110"/>
      <c r="J146" s="141"/>
      <c r="K146" s="111"/>
      <c r="L146" s="109"/>
      <c r="M146" s="263"/>
      <c r="N146" s="52"/>
    </row>
    <row r="147" spans="1:14" ht="12.75">
      <c r="A147" s="257"/>
      <c r="B147" s="260"/>
      <c r="C147" s="106"/>
      <c r="D147" s="106"/>
      <c r="E147" s="106"/>
      <c r="F147" s="106"/>
      <c r="G147" s="111"/>
      <c r="H147" s="111"/>
      <c r="I147" s="110"/>
      <c r="J147" s="141"/>
      <c r="K147" s="111"/>
      <c r="L147" s="109"/>
      <c r="M147" s="263"/>
      <c r="N147" s="52"/>
    </row>
    <row r="148" spans="1:14" ht="12.75">
      <c r="A148" s="257"/>
      <c r="B148" s="260"/>
      <c r="C148" s="106"/>
      <c r="D148" s="106"/>
      <c r="E148" s="106"/>
      <c r="F148" s="106"/>
      <c r="G148" s="111"/>
      <c r="H148" s="111"/>
      <c r="I148" s="110"/>
      <c r="J148" s="141"/>
      <c r="K148" s="111"/>
      <c r="L148" s="109"/>
      <c r="M148" s="263"/>
      <c r="N148" s="52"/>
    </row>
    <row r="149" spans="1:14" ht="12.75">
      <c r="A149" s="257"/>
      <c r="B149" s="260"/>
      <c r="C149" s="106"/>
      <c r="D149" s="106"/>
      <c r="E149" s="106"/>
      <c r="F149" s="106"/>
      <c r="G149" s="111"/>
      <c r="H149" s="111"/>
      <c r="I149" s="110"/>
      <c r="J149" s="141"/>
      <c r="K149" s="111"/>
      <c r="L149" s="109"/>
      <c r="M149" s="263"/>
      <c r="N149" s="52"/>
    </row>
    <row r="150" spans="1:14" ht="12.75">
      <c r="A150" s="257"/>
      <c r="B150" s="260"/>
      <c r="C150" s="106"/>
      <c r="D150" s="106"/>
      <c r="E150" s="106"/>
      <c r="F150" s="106"/>
      <c r="G150" s="111"/>
      <c r="H150" s="111"/>
      <c r="I150" s="110"/>
      <c r="J150" s="141"/>
      <c r="K150" s="111"/>
      <c r="L150" s="109"/>
      <c r="M150" s="263"/>
      <c r="N150" s="52"/>
    </row>
    <row r="151" spans="1:14" ht="12.75">
      <c r="A151" s="257"/>
      <c r="B151" s="260"/>
      <c r="C151" s="106"/>
      <c r="D151" s="106"/>
      <c r="E151" s="106"/>
      <c r="F151" s="106"/>
      <c r="G151" s="111"/>
      <c r="H151" s="111"/>
      <c r="I151" s="110"/>
      <c r="J151" s="141"/>
      <c r="K151" s="111"/>
      <c r="L151" s="109"/>
      <c r="M151" s="263"/>
      <c r="N151" s="52"/>
    </row>
    <row r="152" spans="1:14" ht="12.75">
      <c r="A152" s="258"/>
      <c r="B152" s="261"/>
      <c r="C152" s="218"/>
      <c r="D152" s="218"/>
      <c r="E152" s="218"/>
      <c r="F152" s="218"/>
      <c r="G152" s="113"/>
      <c r="H152" s="113"/>
      <c r="I152" s="114"/>
      <c r="J152" s="142"/>
      <c r="K152" s="113"/>
      <c r="L152" s="150"/>
      <c r="M152" s="264"/>
      <c r="N152" s="52"/>
    </row>
    <row r="153" spans="1:14" ht="12.75">
      <c r="A153" s="66"/>
      <c r="B153" s="265">
        <f>eelarve!E23</f>
        <v>0</v>
      </c>
      <c r="C153" s="265">
        <f>eelarve!F23</f>
        <v>0</v>
      </c>
      <c r="D153" s="265">
        <f>eelarve!G23</f>
        <v>0</v>
      </c>
      <c r="E153" s="265" t="str">
        <f>eelarve!H23</f>
        <v>x</v>
      </c>
      <c r="F153" s="265" t="str">
        <f>eelarve!I23</f>
        <v>x</v>
      </c>
      <c r="G153" s="267"/>
      <c r="H153" s="268"/>
      <c r="I153" s="268"/>
      <c r="J153" s="268"/>
      <c r="K153" s="268"/>
      <c r="L153" s="269"/>
      <c r="M153" s="252">
        <f>B153-C155-D155-E155-F155</f>
        <v>0</v>
      </c>
      <c r="N153" s="52"/>
    </row>
    <row r="154" spans="1:14" ht="4.5" customHeight="1">
      <c r="A154" s="255" t="str">
        <f>eelarve!A23</f>
        <v>1.9. Töötuskindlustusmakse 1,4%</v>
      </c>
      <c r="B154" s="266"/>
      <c r="C154" s="266"/>
      <c r="D154" s="266"/>
      <c r="E154" s="266"/>
      <c r="F154" s="266"/>
      <c r="G154" s="270"/>
      <c r="H154" s="271"/>
      <c r="I154" s="271"/>
      <c r="J154" s="271"/>
      <c r="K154" s="271"/>
      <c r="L154" s="272"/>
      <c r="M154" s="253"/>
      <c r="N154" s="52"/>
    </row>
    <row r="155" spans="1:14" ht="15.75" customHeight="1">
      <c r="A155" s="255"/>
      <c r="B155" s="259"/>
      <c r="C155" s="68">
        <f>SUM(C156:C170)</f>
        <v>0</v>
      </c>
      <c r="D155" s="68">
        <f>SUM(D156:D170)</f>
        <v>0</v>
      </c>
      <c r="E155" s="68">
        <f>SUM(E156:E170)</f>
        <v>0</v>
      </c>
      <c r="F155" s="68">
        <f>SUM(F156:F170)</f>
        <v>0</v>
      </c>
      <c r="G155" s="273"/>
      <c r="H155" s="274"/>
      <c r="I155" s="274"/>
      <c r="J155" s="274"/>
      <c r="K155" s="274"/>
      <c r="L155" s="275"/>
      <c r="M155" s="254"/>
      <c r="N155" s="52"/>
    </row>
    <row r="156" spans="1:14" ht="12.75">
      <c r="A156" s="256"/>
      <c r="B156" s="260"/>
      <c r="C156" s="106"/>
      <c r="D156" s="106"/>
      <c r="E156" s="106"/>
      <c r="F156" s="106"/>
      <c r="G156" s="108"/>
      <c r="H156" s="143"/>
      <c r="I156" s="107"/>
      <c r="J156" s="140"/>
      <c r="K156" s="108"/>
      <c r="L156" s="109"/>
      <c r="M156" s="262"/>
      <c r="N156" s="52"/>
    </row>
    <row r="157" spans="1:14" ht="12.75">
      <c r="A157" s="256"/>
      <c r="B157" s="260"/>
      <c r="C157" s="106"/>
      <c r="D157" s="106"/>
      <c r="E157" s="106"/>
      <c r="F157" s="106"/>
      <c r="G157" s="108"/>
      <c r="H157" s="143"/>
      <c r="I157" s="107"/>
      <c r="J157" s="140"/>
      <c r="K157" s="108"/>
      <c r="L157" s="109"/>
      <c r="M157" s="263"/>
      <c r="N157" s="52"/>
    </row>
    <row r="158" spans="1:14" ht="12.75">
      <c r="A158" s="256"/>
      <c r="B158" s="260"/>
      <c r="C158" s="106"/>
      <c r="D158" s="106"/>
      <c r="E158" s="106"/>
      <c r="F158" s="106"/>
      <c r="G158" s="111"/>
      <c r="H158" s="111"/>
      <c r="I158" s="110"/>
      <c r="J158" s="141"/>
      <c r="K158" s="111"/>
      <c r="L158" s="109"/>
      <c r="M158" s="263"/>
      <c r="N158" s="52"/>
    </row>
    <row r="159" spans="1:14" ht="12.75">
      <c r="A159" s="256"/>
      <c r="B159" s="260"/>
      <c r="C159" s="106"/>
      <c r="D159" s="106"/>
      <c r="E159" s="106"/>
      <c r="F159" s="106"/>
      <c r="G159" s="111"/>
      <c r="H159" s="111"/>
      <c r="I159" s="110"/>
      <c r="J159" s="141"/>
      <c r="K159" s="111"/>
      <c r="L159" s="109"/>
      <c r="M159" s="263"/>
      <c r="N159" s="52"/>
    </row>
    <row r="160" spans="1:14" ht="12.75">
      <c r="A160" s="256"/>
      <c r="B160" s="260"/>
      <c r="C160" s="106"/>
      <c r="D160" s="106"/>
      <c r="E160" s="106"/>
      <c r="F160" s="106"/>
      <c r="G160" s="111"/>
      <c r="H160" s="111"/>
      <c r="I160" s="110"/>
      <c r="J160" s="141"/>
      <c r="K160" s="111"/>
      <c r="L160" s="109"/>
      <c r="M160" s="263"/>
      <c r="N160" s="52"/>
    </row>
    <row r="161" spans="1:14" ht="12.75">
      <c r="A161" s="256"/>
      <c r="B161" s="260"/>
      <c r="C161" s="106"/>
      <c r="D161" s="106"/>
      <c r="E161" s="106"/>
      <c r="F161" s="106"/>
      <c r="G161" s="111"/>
      <c r="H161" s="111"/>
      <c r="I161" s="110"/>
      <c r="J161" s="141"/>
      <c r="K161" s="111"/>
      <c r="L161" s="109"/>
      <c r="M161" s="263"/>
      <c r="N161" s="52"/>
    </row>
    <row r="162" spans="1:14" ht="12.75">
      <c r="A162" s="256"/>
      <c r="B162" s="260"/>
      <c r="C162" s="106"/>
      <c r="D162" s="106"/>
      <c r="E162" s="106"/>
      <c r="F162" s="106"/>
      <c r="G162" s="111"/>
      <c r="H162" s="111"/>
      <c r="I162" s="110"/>
      <c r="J162" s="141"/>
      <c r="K162" s="111"/>
      <c r="L162" s="109"/>
      <c r="M162" s="263"/>
      <c r="N162" s="52"/>
    </row>
    <row r="163" spans="1:14" ht="12.75">
      <c r="A163" s="257"/>
      <c r="B163" s="260"/>
      <c r="C163" s="106"/>
      <c r="D163" s="106"/>
      <c r="E163" s="106"/>
      <c r="F163" s="106"/>
      <c r="G163" s="111"/>
      <c r="H163" s="111"/>
      <c r="I163" s="110"/>
      <c r="J163" s="141"/>
      <c r="K163" s="111"/>
      <c r="L163" s="109"/>
      <c r="M163" s="263"/>
      <c r="N163" s="52"/>
    </row>
    <row r="164" spans="1:14" ht="12.75">
      <c r="A164" s="257"/>
      <c r="B164" s="260"/>
      <c r="C164" s="106"/>
      <c r="D164" s="106"/>
      <c r="E164" s="106"/>
      <c r="F164" s="106"/>
      <c r="G164" s="111"/>
      <c r="H164" s="111"/>
      <c r="I164" s="110"/>
      <c r="J164" s="141"/>
      <c r="K164" s="111"/>
      <c r="L164" s="109"/>
      <c r="M164" s="263"/>
      <c r="N164" s="52"/>
    </row>
    <row r="165" spans="1:14" ht="12.75">
      <c r="A165" s="257"/>
      <c r="B165" s="260"/>
      <c r="C165" s="106"/>
      <c r="D165" s="106"/>
      <c r="E165" s="106"/>
      <c r="F165" s="106"/>
      <c r="G165" s="111"/>
      <c r="H165" s="111"/>
      <c r="I165" s="110"/>
      <c r="J165" s="141"/>
      <c r="K165" s="111"/>
      <c r="L165" s="109"/>
      <c r="M165" s="263"/>
      <c r="N165" s="52"/>
    </row>
    <row r="166" spans="1:14" ht="12.75">
      <c r="A166" s="257"/>
      <c r="B166" s="260"/>
      <c r="C166" s="106"/>
      <c r="D166" s="106"/>
      <c r="E166" s="106"/>
      <c r="F166" s="106"/>
      <c r="G166" s="111"/>
      <c r="H166" s="111"/>
      <c r="I166" s="110"/>
      <c r="J166" s="141"/>
      <c r="K166" s="111"/>
      <c r="L166" s="109"/>
      <c r="M166" s="263"/>
      <c r="N166" s="52"/>
    </row>
    <row r="167" spans="1:14" ht="12.75">
      <c r="A167" s="257"/>
      <c r="B167" s="260"/>
      <c r="C167" s="106"/>
      <c r="D167" s="106"/>
      <c r="E167" s="106"/>
      <c r="F167" s="106"/>
      <c r="G167" s="111"/>
      <c r="H167" s="111"/>
      <c r="I167" s="110"/>
      <c r="J167" s="141"/>
      <c r="K167" s="111"/>
      <c r="L167" s="109"/>
      <c r="M167" s="263"/>
      <c r="N167" s="52"/>
    </row>
    <row r="168" spans="1:14" ht="12.75">
      <c r="A168" s="257"/>
      <c r="B168" s="260"/>
      <c r="C168" s="106"/>
      <c r="D168" s="106"/>
      <c r="E168" s="106"/>
      <c r="F168" s="106"/>
      <c r="G168" s="111"/>
      <c r="H168" s="111"/>
      <c r="I168" s="110"/>
      <c r="J168" s="141"/>
      <c r="K168" s="111"/>
      <c r="L168" s="109"/>
      <c r="M168" s="263"/>
      <c r="N168" s="52"/>
    </row>
    <row r="169" spans="1:14" ht="12.75">
      <c r="A169" s="257"/>
      <c r="B169" s="260"/>
      <c r="C169" s="106"/>
      <c r="D169" s="106"/>
      <c r="E169" s="106"/>
      <c r="F169" s="106"/>
      <c r="G169" s="111"/>
      <c r="H169" s="111"/>
      <c r="I169" s="110"/>
      <c r="J169" s="141"/>
      <c r="K169" s="111"/>
      <c r="L169" s="109"/>
      <c r="M169" s="263"/>
      <c r="N169" s="52"/>
    </row>
    <row r="170" spans="1:14" ht="12.75">
      <c r="A170" s="258"/>
      <c r="B170" s="261"/>
      <c r="C170" s="218"/>
      <c r="D170" s="218"/>
      <c r="E170" s="218"/>
      <c r="F170" s="218"/>
      <c r="G170" s="113"/>
      <c r="H170" s="113"/>
      <c r="I170" s="114"/>
      <c r="J170" s="142"/>
      <c r="K170" s="113"/>
      <c r="L170" s="150"/>
      <c r="M170" s="264"/>
      <c r="N170" s="52"/>
    </row>
    <row r="171" spans="1:14" ht="12.75">
      <c r="A171" s="152"/>
      <c r="B171" s="265">
        <f>eelarve!E24</f>
        <v>0</v>
      </c>
      <c r="C171" s="265">
        <f>eelarve!F24</f>
        <v>0</v>
      </c>
      <c r="D171" s="265">
        <f>eelarve!G24</f>
        <v>0</v>
      </c>
      <c r="E171" s="265" t="str">
        <f>eelarve!H24</f>
        <v>x</v>
      </c>
      <c r="F171" s="265" t="str">
        <f>eelarve!I24</f>
        <v>x</v>
      </c>
      <c r="G171" s="267"/>
      <c r="H171" s="268"/>
      <c r="I171" s="268"/>
      <c r="J171" s="268"/>
      <c r="K171" s="268"/>
      <c r="L171" s="269"/>
      <c r="M171" s="252">
        <f>B171-C173-D173-E173-F173</f>
        <v>0</v>
      </c>
      <c r="N171" s="52"/>
    </row>
    <row r="172" spans="1:14" ht="4.5" customHeight="1">
      <c r="A172" s="255" t="str">
        <f>eelarve!A24</f>
        <v>1.10. Sotsiaalmaks 33%</v>
      </c>
      <c r="B172" s="266"/>
      <c r="C172" s="266"/>
      <c r="D172" s="266"/>
      <c r="E172" s="266"/>
      <c r="F172" s="266"/>
      <c r="G172" s="270"/>
      <c r="H172" s="271"/>
      <c r="I172" s="271"/>
      <c r="J172" s="271"/>
      <c r="K172" s="271"/>
      <c r="L172" s="272"/>
      <c r="M172" s="253"/>
      <c r="N172" s="52"/>
    </row>
    <row r="173" spans="1:14" ht="15.75" customHeight="1">
      <c r="A173" s="255"/>
      <c r="B173" s="259"/>
      <c r="C173" s="68">
        <f>SUM(C174:C188)</f>
        <v>0</v>
      </c>
      <c r="D173" s="68">
        <f>SUM(D174:D188)</f>
        <v>0</v>
      </c>
      <c r="E173" s="68">
        <f>SUM(E174:E188)</f>
        <v>0</v>
      </c>
      <c r="F173" s="68">
        <f>SUM(F174:F188)</f>
        <v>0</v>
      </c>
      <c r="G173" s="273"/>
      <c r="H173" s="274"/>
      <c r="I173" s="274"/>
      <c r="J173" s="274"/>
      <c r="K173" s="274"/>
      <c r="L173" s="275"/>
      <c r="M173" s="254"/>
      <c r="N173" s="52"/>
    </row>
    <row r="174" spans="1:14" ht="12.75">
      <c r="A174" s="256"/>
      <c r="B174" s="260"/>
      <c r="C174" s="106"/>
      <c r="D174" s="106"/>
      <c r="E174" s="106"/>
      <c r="F174" s="106"/>
      <c r="G174" s="108"/>
      <c r="H174" s="143"/>
      <c r="I174" s="107"/>
      <c r="J174" s="140"/>
      <c r="K174" s="108"/>
      <c r="L174" s="109"/>
      <c r="M174" s="262"/>
      <c r="N174" s="52"/>
    </row>
    <row r="175" spans="1:14" ht="12.75">
      <c r="A175" s="256"/>
      <c r="B175" s="260"/>
      <c r="C175" s="106"/>
      <c r="D175" s="106"/>
      <c r="E175" s="106"/>
      <c r="F175" s="106"/>
      <c r="G175" s="108"/>
      <c r="H175" s="143"/>
      <c r="I175" s="107"/>
      <c r="J175" s="140"/>
      <c r="K175" s="108"/>
      <c r="L175" s="109"/>
      <c r="M175" s="263"/>
      <c r="N175" s="52"/>
    </row>
    <row r="176" spans="1:14" ht="12.75">
      <c r="A176" s="256"/>
      <c r="B176" s="260"/>
      <c r="C176" s="106"/>
      <c r="D176" s="106"/>
      <c r="E176" s="106"/>
      <c r="F176" s="106"/>
      <c r="G176" s="111"/>
      <c r="H176" s="111"/>
      <c r="I176" s="110"/>
      <c r="J176" s="141"/>
      <c r="K176" s="111"/>
      <c r="L176" s="109"/>
      <c r="M176" s="263"/>
      <c r="N176" s="52"/>
    </row>
    <row r="177" spans="1:14" ht="12.75">
      <c r="A177" s="256"/>
      <c r="B177" s="260"/>
      <c r="C177" s="106"/>
      <c r="D177" s="106"/>
      <c r="E177" s="106"/>
      <c r="F177" s="106"/>
      <c r="G177" s="111"/>
      <c r="H177" s="111"/>
      <c r="I177" s="110"/>
      <c r="J177" s="141"/>
      <c r="K177" s="111"/>
      <c r="L177" s="109"/>
      <c r="M177" s="263"/>
      <c r="N177" s="52"/>
    </row>
    <row r="178" spans="1:14" ht="12.75">
      <c r="A178" s="256"/>
      <c r="B178" s="260"/>
      <c r="C178" s="106"/>
      <c r="D178" s="106"/>
      <c r="E178" s="106"/>
      <c r="F178" s="106"/>
      <c r="G178" s="111"/>
      <c r="H178" s="111"/>
      <c r="I178" s="110"/>
      <c r="J178" s="141"/>
      <c r="K178" s="111"/>
      <c r="L178" s="109"/>
      <c r="M178" s="263"/>
      <c r="N178" s="52"/>
    </row>
    <row r="179" spans="1:14" ht="12.75">
      <c r="A179" s="256"/>
      <c r="B179" s="260"/>
      <c r="C179" s="106"/>
      <c r="D179" s="106"/>
      <c r="E179" s="106"/>
      <c r="F179" s="106"/>
      <c r="G179" s="111"/>
      <c r="H179" s="111"/>
      <c r="I179" s="110"/>
      <c r="J179" s="141"/>
      <c r="K179" s="111"/>
      <c r="L179" s="109"/>
      <c r="M179" s="263"/>
      <c r="N179" s="52"/>
    </row>
    <row r="180" spans="1:14" ht="12.75">
      <c r="A180" s="256"/>
      <c r="B180" s="260"/>
      <c r="C180" s="106"/>
      <c r="D180" s="106"/>
      <c r="E180" s="106"/>
      <c r="F180" s="106"/>
      <c r="G180" s="111"/>
      <c r="H180" s="111"/>
      <c r="I180" s="110"/>
      <c r="J180" s="141"/>
      <c r="K180" s="111"/>
      <c r="L180" s="109"/>
      <c r="M180" s="263"/>
      <c r="N180" s="52"/>
    </row>
    <row r="181" spans="1:14" ht="12.75">
      <c r="A181" s="257"/>
      <c r="B181" s="260"/>
      <c r="C181" s="106"/>
      <c r="D181" s="106"/>
      <c r="E181" s="106"/>
      <c r="F181" s="106"/>
      <c r="G181" s="111"/>
      <c r="H181" s="111"/>
      <c r="I181" s="110"/>
      <c r="J181" s="141"/>
      <c r="K181" s="111"/>
      <c r="L181" s="109"/>
      <c r="M181" s="263"/>
      <c r="N181" s="52"/>
    </row>
    <row r="182" spans="1:14" ht="12.75">
      <c r="A182" s="257"/>
      <c r="B182" s="260"/>
      <c r="C182" s="106"/>
      <c r="D182" s="106"/>
      <c r="E182" s="106"/>
      <c r="F182" s="106"/>
      <c r="G182" s="111"/>
      <c r="H182" s="111"/>
      <c r="I182" s="110"/>
      <c r="J182" s="141"/>
      <c r="K182" s="111"/>
      <c r="L182" s="109"/>
      <c r="M182" s="263"/>
      <c r="N182" s="52"/>
    </row>
    <row r="183" spans="1:14" ht="12.75">
      <c r="A183" s="257"/>
      <c r="B183" s="260"/>
      <c r="C183" s="106"/>
      <c r="D183" s="106"/>
      <c r="E183" s="106"/>
      <c r="F183" s="106"/>
      <c r="G183" s="111"/>
      <c r="H183" s="111"/>
      <c r="I183" s="110"/>
      <c r="J183" s="141"/>
      <c r="K183" s="111"/>
      <c r="L183" s="109"/>
      <c r="M183" s="263"/>
      <c r="N183" s="52"/>
    </row>
    <row r="184" spans="1:14" ht="12.75">
      <c r="A184" s="257"/>
      <c r="B184" s="260"/>
      <c r="C184" s="106"/>
      <c r="D184" s="106"/>
      <c r="E184" s="106"/>
      <c r="F184" s="106"/>
      <c r="G184" s="111"/>
      <c r="H184" s="111"/>
      <c r="I184" s="110"/>
      <c r="J184" s="141"/>
      <c r="K184" s="111"/>
      <c r="L184" s="109"/>
      <c r="M184" s="263"/>
      <c r="N184" s="52"/>
    </row>
    <row r="185" spans="1:14" ht="12.75">
      <c r="A185" s="257"/>
      <c r="B185" s="260"/>
      <c r="C185" s="106"/>
      <c r="D185" s="106"/>
      <c r="E185" s="106"/>
      <c r="F185" s="106"/>
      <c r="G185" s="111"/>
      <c r="H185" s="111"/>
      <c r="I185" s="110"/>
      <c r="J185" s="141"/>
      <c r="K185" s="111"/>
      <c r="L185" s="109"/>
      <c r="M185" s="263"/>
      <c r="N185" s="52"/>
    </row>
    <row r="186" spans="1:14" ht="12.75">
      <c r="A186" s="257"/>
      <c r="B186" s="260"/>
      <c r="C186" s="106"/>
      <c r="D186" s="106"/>
      <c r="E186" s="106"/>
      <c r="F186" s="106"/>
      <c r="G186" s="111"/>
      <c r="H186" s="111"/>
      <c r="I186" s="110"/>
      <c r="J186" s="141"/>
      <c r="K186" s="111"/>
      <c r="L186" s="109"/>
      <c r="M186" s="263"/>
      <c r="N186" s="52"/>
    </row>
    <row r="187" spans="1:14" ht="12.75">
      <c r="A187" s="257"/>
      <c r="B187" s="260"/>
      <c r="C187" s="106"/>
      <c r="D187" s="106"/>
      <c r="E187" s="106"/>
      <c r="F187" s="106"/>
      <c r="G187" s="111"/>
      <c r="H187" s="111"/>
      <c r="I187" s="110"/>
      <c r="J187" s="141"/>
      <c r="K187" s="111"/>
      <c r="L187" s="109"/>
      <c r="M187" s="263"/>
      <c r="N187" s="52"/>
    </row>
    <row r="188" spans="1:14" ht="12.75">
      <c r="A188" s="258"/>
      <c r="B188" s="261"/>
      <c r="C188" s="218"/>
      <c r="D188" s="218"/>
      <c r="E188" s="218"/>
      <c r="F188" s="218"/>
      <c r="G188" s="113"/>
      <c r="H188" s="113"/>
      <c r="I188" s="114"/>
      <c r="J188" s="142"/>
      <c r="K188" s="113"/>
      <c r="L188" s="150"/>
      <c r="M188" s="264"/>
      <c r="N188" s="52"/>
    </row>
  </sheetData>
  <sheetProtection password="CA1D" sheet="1" insertRows="0"/>
  <mergeCells count="106">
    <mergeCell ref="A6:A8"/>
    <mergeCell ref="C7:F7"/>
    <mergeCell ref="G7:G8"/>
    <mergeCell ref="H7:H8"/>
    <mergeCell ref="F9:F10"/>
    <mergeCell ref="I7:I8"/>
    <mergeCell ref="J7:J8"/>
    <mergeCell ref="K7:K8"/>
    <mergeCell ref="L7:L8"/>
    <mergeCell ref="B6:B8"/>
    <mergeCell ref="E45:E46"/>
    <mergeCell ref="F45:F46"/>
    <mergeCell ref="B11:B26"/>
    <mergeCell ref="C6:L6"/>
    <mergeCell ref="M6:M8"/>
    <mergeCell ref="A10:A26"/>
    <mergeCell ref="B9:B10"/>
    <mergeCell ref="C9:C10"/>
    <mergeCell ref="D9:D10"/>
    <mergeCell ref="E9:E10"/>
    <mergeCell ref="A46:A62"/>
    <mergeCell ref="B47:B62"/>
    <mergeCell ref="A64:A80"/>
    <mergeCell ref="B65:B80"/>
    <mergeCell ref="B63:B64"/>
    <mergeCell ref="A28:A44"/>
    <mergeCell ref="B29:B44"/>
    <mergeCell ref="B45:B46"/>
    <mergeCell ref="M63:M65"/>
    <mergeCell ref="M48:M62"/>
    <mergeCell ref="M12:M26"/>
    <mergeCell ref="C63:C64"/>
    <mergeCell ref="D63:D64"/>
    <mergeCell ref="E63:E64"/>
    <mergeCell ref="F63:F64"/>
    <mergeCell ref="M30:M44"/>
    <mergeCell ref="C45:C46"/>
    <mergeCell ref="D45:D46"/>
    <mergeCell ref="D81:D82"/>
    <mergeCell ref="E81:E82"/>
    <mergeCell ref="F81:F82"/>
    <mergeCell ref="G81:L83"/>
    <mergeCell ref="M66:M80"/>
    <mergeCell ref="G9:L11"/>
    <mergeCell ref="M9:M11"/>
    <mergeCell ref="G45:L47"/>
    <mergeCell ref="M45:M47"/>
    <mergeCell ref="G63:L65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135:M137"/>
    <mergeCell ref="A136:A152"/>
    <mergeCell ref="B137:B152"/>
    <mergeCell ref="M138:M152"/>
    <mergeCell ref="M153:M155"/>
    <mergeCell ref="A154:A170"/>
    <mergeCell ref="B155:B170"/>
    <mergeCell ref="M156:M170"/>
    <mergeCell ref="J2:J3"/>
    <mergeCell ref="K2:L2"/>
    <mergeCell ref="B153:B154"/>
    <mergeCell ref="C153:C154"/>
    <mergeCell ref="D153:D154"/>
    <mergeCell ref="E153:E154"/>
    <mergeCell ref="F153:F154"/>
    <mergeCell ref="G153:L155"/>
    <mergeCell ref="B81:B82"/>
    <mergeCell ref="C81:C82"/>
    <mergeCell ref="M171:M173"/>
    <mergeCell ref="A172:A188"/>
    <mergeCell ref="B173:B188"/>
    <mergeCell ref="M174:M188"/>
    <mergeCell ref="B171:B172"/>
    <mergeCell ref="C171:C172"/>
    <mergeCell ref="D171:D172"/>
    <mergeCell ref="E171:E172"/>
    <mergeCell ref="F171:F172"/>
    <mergeCell ref="G171:L173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K33"/>
  <sheetViews>
    <sheetView showGridLines="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3" sqref="A33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78" customWidth="1"/>
    <col min="5" max="5" width="9.140625" style="79" customWidth="1"/>
    <col min="6" max="6" width="11.00390625" style="79" customWidth="1"/>
    <col min="7" max="7" width="14.7109375" style="79" customWidth="1"/>
    <col min="8" max="8" width="9.140625" style="79" customWidth="1"/>
    <col min="9" max="9" width="11.00390625" style="4" customWidth="1"/>
    <col min="10" max="10" width="11.00390625" style="0" customWidth="1"/>
  </cols>
  <sheetData>
    <row r="1" spans="1:11" ht="15.75">
      <c r="A1" s="99" t="s">
        <v>41</v>
      </c>
      <c r="B1" s="52"/>
      <c r="C1" s="52"/>
      <c r="D1" s="101"/>
      <c r="E1" s="102"/>
      <c r="F1" s="102"/>
      <c r="G1" s="343">
        <f>eelarve!B4</f>
        <v>0</v>
      </c>
      <c r="H1" s="343"/>
      <c r="I1" s="343"/>
      <c r="J1" s="343"/>
      <c r="K1" s="52"/>
    </row>
    <row r="2" spans="1:11" s="2" customFormat="1" ht="24" customHeight="1">
      <c r="A2" s="96" t="s">
        <v>6</v>
      </c>
      <c r="B2" s="324">
        <f>eelarve!B5:J5</f>
        <v>0</v>
      </c>
      <c r="C2" s="325"/>
      <c r="D2" s="325"/>
      <c r="E2" s="326" t="s">
        <v>69</v>
      </c>
      <c r="F2" s="327"/>
      <c r="G2" s="97">
        <f>eelarve!B6</f>
        <v>0</v>
      </c>
      <c r="H2" s="103" t="s">
        <v>42</v>
      </c>
      <c r="I2" s="98">
        <f>eelarve!B7</f>
        <v>0</v>
      </c>
      <c r="J2" s="81"/>
      <c r="K2" s="81"/>
    </row>
    <row r="3" spans="1:11" s="2" customFormat="1" ht="15.75" customHeight="1">
      <c r="A3" s="330" t="s">
        <v>1</v>
      </c>
      <c r="B3" s="339"/>
      <c r="C3" s="333" t="s">
        <v>35</v>
      </c>
      <c r="D3" s="344" t="s">
        <v>43</v>
      </c>
      <c r="E3" s="346"/>
      <c r="F3" s="346"/>
      <c r="G3" s="346"/>
      <c r="H3" s="345"/>
      <c r="I3" s="344" t="s">
        <v>38</v>
      </c>
      <c r="J3" s="345" t="s">
        <v>39</v>
      </c>
      <c r="K3" s="81"/>
    </row>
    <row r="4" spans="1:11" s="2" customFormat="1" ht="18" customHeight="1">
      <c r="A4" s="331"/>
      <c r="B4" s="340"/>
      <c r="C4" s="299"/>
      <c r="D4" s="335" t="s">
        <v>5</v>
      </c>
      <c r="E4" s="337" t="s">
        <v>13</v>
      </c>
      <c r="F4" s="337"/>
      <c r="G4" s="337"/>
      <c r="H4" s="341" t="s">
        <v>4</v>
      </c>
      <c r="I4" s="335"/>
      <c r="J4" s="341"/>
      <c r="K4" s="81"/>
    </row>
    <row r="5" spans="1:11" s="2" customFormat="1" ht="18" customHeight="1">
      <c r="A5" s="331"/>
      <c r="B5" s="340"/>
      <c r="C5" s="299"/>
      <c r="D5" s="335"/>
      <c r="E5" s="337" t="s">
        <v>7</v>
      </c>
      <c r="F5" s="337" t="s">
        <v>8</v>
      </c>
      <c r="G5" s="337"/>
      <c r="H5" s="341"/>
      <c r="I5" s="335"/>
      <c r="J5" s="341"/>
      <c r="K5" s="81"/>
    </row>
    <row r="6" spans="1:11" s="2" customFormat="1" ht="27" customHeight="1">
      <c r="A6" s="332"/>
      <c r="B6" s="303"/>
      <c r="C6" s="334"/>
      <c r="D6" s="336"/>
      <c r="E6" s="338"/>
      <c r="F6" s="64" t="s">
        <v>36</v>
      </c>
      <c r="G6" s="64" t="s">
        <v>37</v>
      </c>
      <c r="H6" s="342"/>
      <c r="I6" s="336"/>
      <c r="J6" s="342"/>
      <c r="K6" s="81"/>
    </row>
    <row r="7" spans="1:11" s="2" customFormat="1" ht="15.75" customHeight="1">
      <c r="A7" s="296" t="str">
        <f>'1. Tööjõukulud'!A2</f>
        <v>1. Tööjõukulud</v>
      </c>
      <c r="B7" s="82" t="s">
        <v>35</v>
      </c>
      <c r="C7" s="224">
        <f>'1. Tööjõukulud'!B3</f>
        <v>0</v>
      </c>
      <c r="D7" s="225">
        <f>'1. Tööjõukulud'!C3</f>
        <v>0</v>
      </c>
      <c r="E7" s="226">
        <f>'1. Tööjõukulud'!D3</f>
        <v>0</v>
      </c>
      <c r="F7" s="226">
        <f>'1. Tööjõukulud'!E3</f>
        <v>0</v>
      </c>
      <c r="G7" s="226">
        <f>'1. Tööjõukulud'!F3</f>
        <v>0</v>
      </c>
      <c r="H7" s="227"/>
      <c r="I7" s="322" t="e">
        <f>H8/C7</f>
        <v>#DIV/0!</v>
      </c>
      <c r="J7" s="319">
        <f>C7-H8</f>
        <v>0</v>
      </c>
      <c r="K7" s="81"/>
    </row>
    <row r="8" spans="1:11" s="2" customFormat="1" ht="15.75" customHeight="1">
      <c r="A8" s="318"/>
      <c r="B8" s="83" t="s">
        <v>40</v>
      </c>
      <c r="C8" s="228"/>
      <c r="D8" s="229">
        <f>'1. Tööjõukulud'!C4</f>
        <v>0</v>
      </c>
      <c r="E8" s="230">
        <f>'1. Tööjõukulud'!D4</f>
        <v>0</v>
      </c>
      <c r="F8" s="230">
        <f>'1. Tööjõukulud'!E4</f>
        <v>0</v>
      </c>
      <c r="G8" s="230">
        <f>'1. Tööjõukulud'!F4</f>
        <v>0</v>
      </c>
      <c r="H8" s="231">
        <f>SUM(D8:G8)</f>
        <v>0</v>
      </c>
      <c r="I8" s="328"/>
      <c r="J8" s="320"/>
      <c r="K8" s="81"/>
    </row>
    <row r="9" spans="1:11" s="2" customFormat="1" ht="15.75" customHeight="1">
      <c r="A9" s="296" t="str">
        <f>'2. Tellitud tööd ja teenused'!A2</f>
        <v>2. Tellitud tööd ja teenused</v>
      </c>
      <c r="B9" s="82" t="s">
        <v>35</v>
      </c>
      <c r="C9" s="224">
        <f>'2. Tellitud tööd ja teenused'!B3</f>
        <v>0</v>
      </c>
      <c r="D9" s="225">
        <f>'2. Tellitud tööd ja teenused'!C3</f>
        <v>0</v>
      </c>
      <c r="E9" s="226">
        <f>'2. Tellitud tööd ja teenused'!D3</f>
        <v>0</v>
      </c>
      <c r="F9" s="226">
        <f>'2. Tellitud tööd ja teenused'!E3</f>
        <v>0</v>
      </c>
      <c r="G9" s="226">
        <f>'2. Tellitud tööd ja teenused'!F3</f>
        <v>0</v>
      </c>
      <c r="H9" s="227"/>
      <c r="I9" s="322" t="e">
        <f>H10/C9</f>
        <v>#DIV/0!</v>
      </c>
      <c r="J9" s="319">
        <f>C9-H10</f>
        <v>0</v>
      </c>
      <c r="K9" s="81"/>
    </row>
    <row r="10" spans="1:11" s="2" customFormat="1" ht="15.75" customHeight="1">
      <c r="A10" s="318"/>
      <c r="B10" s="83" t="s">
        <v>40</v>
      </c>
      <c r="C10" s="228"/>
      <c r="D10" s="229">
        <f>'2. Tellitud tööd ja teenused'!C4</f>
        <v>0</v>
      </c>
      <c r="E10" s="230">
        <f>'2. Tellitud tööd ja teenused'!D4</f>
        <v>0</v>
      </c>
      <c r="F10" s="230">
        <f>'2. Tellitud tööd ja teenused'!E4</f>
        <v>0</v>
      </c>
      <c r="G10" s="230">
        <f>'2. Tellitud tööd ja teenused'!F4</f>
        <v>0</v>
      </c>
      <c r="H10" s="231">
        <f>SUM(D10:G10)</f>
        <v>0</v>
      </c>
      <c r="I10" s="328"/>
      <c r="J10" s="320"/>
      <c r="K10" s="81"/>
    </row>
    <row r="11" spans="1:11" s="2" customFormat="1" ht="15.75" customHeight="1">
      <c r="A11" s="296" t="str">
        <f>'3. Üritused'!A2</f>
        <v>3. Projekti üritused</v>
      </c>
      <c r="B11" s="82" t="s">
        <v>35</v>
      </c>
      <c r="C11" s="224">
        <f>'3. Üritused'!B3</f>
        <v>0</v>
      </c>
      <c r="D11" s="225">
        <f>'3. Üritused'!C3</f>
        <v>0</v>
      </c>
      <c r="E11" s="226">
        <f>'3. Üritused'!D3</f>
        <v>0</v>
      </c>
      <c r="F11" s="226">
        <f>'3. Üritused'!E3</f>
        <v>0</v>
      </c>
      <c r="G11" s="226">
        <f>'3. Üritused'!F3</f>
        <v>0</v>
      </c>
      <c r="H11" s="227"/>
      <c r="I11" s="322" t="e">
        <f>H12/C11</f>
        <v>#DIV/0!</v>
      </c>
      <c r="J11" s="319">
        <f>C11-H12</f>
        <v>0</v>
      </c>
      <c r="K11" s="81"/>
    </row>
    <row r="12" spans="1:11" s="2" customFormat="1" ht="15.75" customHeight="1">
      <c r="A12" s="318"/>
      <c r="B12" s="83" t="s">
        <v>40</v>
      </c>
      <c r="C12" s="228"/>
      <c r="D12" s="229">
        <f>'3. Üritused'!C4</f>
        <v>0</v>
      </c>
      <c r="E12" s="230">
        <f>'3. Üritused'!D4</f>
        <v>0</v>
      </c>
      <c r="F12" s="230">
        <f>'3. Üritused'!E4</f>
        <v>0</v>
      </c>
      <c r="G12" s="230">
        <f>'3. Üritused'!F4</f>
        <v>0</v>
      </c>
      <c r="H12" s="231">
        <f>SUM(D12:G12)</f>
        <v>0</v>
      </c>
      <c r="I12" s="328"/>
      <c r="J12" s="320"/>
      <c r="K12" s="81"/>
    </row>
    <row r="13" spans="1:11" s="2" customFormat="1" ht="15.75" customHeight="1">
      <c r="A13" s="296" t="str">
        <f>'4. Trükised ja teavitamine'!A2</f>
        <v>4. Trükised ja teavitamine</v>
      </c>
      <c r="B13" s="82" t="s">
        <v>35</v>
      </c>
      <c r="C13" s="224">
        <f>'4. Trükised ja teavitamine'!B3</f>
        <v>0</v>
      </c>
      <c r="D13" s="225">
        <f>'4. Trükised ja teavitamine'!C3</f>
        <v>0</v>
      </c>
      <c r="E13" s="226">
        <f>'4. Trükised ja teavitamine'!D3</f>
        <v>0</v>
      </c>
      <c r="F13" s="226">
        <f>'4. Trükised ja teavitamine'!E3</f>
        <v>0</v>
      </c>
      <c r="G13" s="226">
        <f>'4. Trükised ja teavitamine'!F3</f>
        <v>0</v>
      </c>
      <c r="H13" s="227"/>
      <c r="I13" s="322" t="e">
        <f>H14/C13</f>
        <v>#DIV/0!</v>
      </c>
      <c r="J13" s="319">
        <f>C13-H14</f>
        <v>0</v>
      </c>
      <c r="K13" s="81"/>
    </row>
    <row r="14" spans="1:11" s="2" customFormat="1" ht="15.75" customHeight="1">
      <c r="A14" s="318"/>
      <c r="B14" s="83" t="s">
        <v>40</v>
      </c>
      <c r="C14" s="228"/>
      <c r="D14" s="229">
        <f>'4. Trükised ja teavitamine'!C4</f>
        <v>0</v>
      </c>
      <c r="E14" s="230">
        <f>'4. Trükised ja teavitamine'!D4</f>
        <v>0</v>
      </c>
      <c r="F14" s="230">
        <f>'4. Trükised ja teavitamine'!E4</f>
        <v>0</v>
      </c>
      <c r="G14" s="230">
        <f>'4. Trükised ja teavitamine'!F4</f>
        <v>0</v>
      </c>
      <c r="H14" s="231">
        <f>SUM(D14:G14)</f>
        <v>0</v>
      </c>
      <c r="I14" s="328"/>
      <c r="J14" s="320"/>
      <c r="K14" s="81"/>
    </row>
    <row r="15" spans="1:11" s="2" customFormat="1" ht="15.75" customHeight="1">
      <c r="A15" s="296" t="str">
        <f>'5. Vahendid ja investeeringud'!A2</f>
        <v>5. Vahendid ja investeeringud</v>
      </c>
      <c r="B15" s="82" t="s">
        <v>35</v>
      </c>
      <c r="C15" s="224">
        <f>'5. Vahendid ja investeeringud'!B3</f>
        <v>0</v>
      </c>
      <c r="D15" s="225">
        <f>'5. Vahendid ja investeeringud'!C3</f>
        <v>0</v>
      </c>
      <c r="E15" s="226">
        <f>'5. Vahendid ja investeeringud'!D3</f>
        <v>0</v>
      </c>
      <c r="F15" s="226">
        <f>'5. Vahendid ja investeeringud'!E3</f>
        <v>0</v>
      </c>
      <c r="G15" s="226">
        <f>'5. Vahendid ja investeeringud'!F3</f>
        <v>0</v>
      </c>
      <c r="H15" s="227"/>
      <c r="I15" s="322" t="e">
        <f>H16/C15</f>
        <v>#DIV/0!</v>
      </c>
      <c r="J15" s="319">
        <f>C15-H16</f>
        <v>0</v>
      </c>
      <c r="K15" s="81"/>
    </row>
    <row r="16" spans="1:11" s="2" customFormat="1" ht="15.75" customHeight="1">
      <c r="A16" s="318"/>
      <c r="B16" s="83" t="s">
        <v>40</v>
      </c>
      <c r="C16" s="228"/>
      <c r="D16" s="229">
        <f>'5. Vahendid ja investeeringud'!C4</f>
        <v>0</v>
      </c>
      <c r="E16" s="230">
        <f>'5. Vahendid ja investeeringud'!D4</f>
        <v>0</v>
      </c>
      <c r="F16" s="230">
        <f>'5. Vahendid ja investeeringud'!E4</f>
        <v>0</v>
      </c>
      <c r="G16" s="230">
        <f>'5. Vahendid ja investeeringud'!F4</f>
        <v>0</v>
      </c>
      <c r="H16" s="231">
        <f>SUM(D16:G16)</f>
        <v>0</v>
      </c>
      <c r="I16" s="328"/>
      <c r="J16" s="320"/>
      <c r="K16" s="81"/>
    </row>
    <row r="17" spans="1:11" s="2" customFormat="1" ht="15.75" customHeight="1">
      <c r="A17" s="296" t="str">
        <f>'6. Transport ja lähetused'!A2</f>
        <v>6. Transpordi- ja lähetuskulud</v>
      </c>
      <c r="B17" s="82" t="s">
        <v>35</v>
      </c>
      <c r="C17" s="224">
        <f>'6. Transport ja lähetused'!B3</f>
        <v>0</v>
      </c>
      <c r="D17" s="225">
        <f>'6. Transport ja lähetused'!C3</f>
        <v>0</v>
      </c>
      <c r="E17" s="226">
        <f>'6. Transport ja lähetused'!D3</f>
        <v>0</v>
      </c>
      <c r="F17" s="226">
        <f>'6. Transport ja lähetused'!E3</f>
        <v>0</v>
      </c>
      <c r="G17" s="226">
        <f>'6. Transport ja lähetused'!F3</f>
        <v>0</v>
      </c>
      <c r="H17" s="227"/>
      <c r="I17" s="322" t="e">
        <f>H18/C17</f>
        <v>#DIV/0!</v>
      </c>
      <c r="J17" s="319">
        <f>C17-H18</f>
        <v>0</v>
      </c>
      <c r="K17" s="81"/>
    </row>
    <row r="18" spans="1:11" s="2" customFormat="1" ht="15.75" customHeight="1">
      <c r="A18" s="318"/>
      <c r="B18" s="83" t="s">
        <v>40</v>
      </c>
      <c r="C18" s="228"/>
      <c r="D18" s="229">
        <f>'6. Transport ja lähetused'!C4</f>
        <v>0</v>
      </c>
      <c r="E18" s="230">
        <f>'6. Transport ja lähetused'!D4</f>
        <v>0</v>
      </c>
      <c r="F18" s="230">
        <f>'6. Transport ja lähetused'!E4</f>
        <v>0</v>
      </c>
      <c r="G18" s="230">
        <f>'6. Transport ja lähetused'!F4</f>
        <v>0</v>
      </c>
      <c r="H18" s="231">
        <f>SUM(D18:G18)</f>
        <v>0</v>
      </c>
      <c r="I18" s="328"/>
      <c r="J18" s="320"/>
      <c r="K18" s="81"/>
    </row>
    <row r="19" spans="1:11" s="2" customFormat="1" ht="15.75" customHeight="1">
      <c r="A19" s="296" t="str">
        <f>'7. Kontorikulud '!A2</f>
        <v>7. Projekti kontorikulud </v>
      </c>
      <c r="B19" s="82" t="s">
        <v>35</v>
      </c>
      <c r="C19" s="224">
        <f>'7. Kontorikulud '!B3</f>
        <v>0</v>
      </c>
      <c r="D19" s="225">
        <f>'7. Kontorikulud '!C3</f>
        <v>0</v>
      </c>
      <c r="E19" s="226">
        <f>'7. Kontorikulud '!D3</f>
        <v>0</v>
      </c>
      <c r="F19" s="226">
        <f>'7. Kontorikulud '!E3</f>
        <v>0</v>
      </c>
      <c r="G19" s="226">
        <f>'7. Kontorikulud '!F3</f>
        <v>0</v>
      </c>
      <c r="H19" s="227"/>
      <c r="I19" s="322" t="e">
        <f>H20/C19</f>
        <v>#DIV/0!</v>
      </c>
      <c r="J19" s="319">
        <f>C19-H20</f>
        <v>0</v>
      </c>
      <c r="K19" s="81"/>
    </row>
    <row r="20" spans="1:11" s="2" customFormat="1" ht="15.75" customHeight="1">
      <c r="A20" s="318"/>
      <c r="B20" s="83" t="s">
        <v>40</v>
      </c>
      <c r="C20" s="228"/>
      <c r="D20" s="229">
        <f>'7. Kontorikulud '!C4</f>
        <v>0</v>
      </c>
      <c r="E20" s="230">
        <f>'7. Kontorikulud '!D4</f>
        <v>0</v>
      </c>
      <c r="F20" s="230">
        <f>'7. Kontorikulud '!E4</f>
        <v>0</v>
      </c>
      <c r="G20" s="230">
        <f>'7. Kontorikulud '!F4</f>
        <v>0</v>
      </c>
      <c r="H20" s="231">
        <f>SUM(D20:G20)</f>
        <v>0</v>
      </c>
      <c r="I20" s="328"/>
      <c r="J20" s="320"/>
      <c r="K20" s="81"/>
    </row>
    <row r="21" spans="1:11" s="2" customFormat="1" ht="15.75" customHeight="1">
      <c r="A21" s="296" t="str">
        <f>'8. Muud kulud'!A2</f>
        <v>8. Muud otsesed kulud</v>
      </c>
      <c r="B21" s="82" t="s">
        <v>35</v>
      </c>
      <c r="C21" s="224">
        <f>'8. Muud kulud'!B3</f>
        <v>0</v>
      </c>
      <c r="D21" s="225">
        <f>'8. Muud kulud'!C3</f>
        <v>0</v>
      </c>
      <c r="E21" s="226">
        <f>'8. Muud kulud'!D3</f>
        <v>0</v>
      </c>
      <c r="F21" s="226">
        <f>'8. Muud kulud'!E3</f>
        <v>0</v>
      </c>
      <c r="G21" s="226">
        <f>'8. Muud kulud'!F3</f>
        <v>0</v>
      </c>
      <c r="H21" s="227"/>
      <c r="I21" s="322" t="e">
        <f>H22/C21</f>
        <v>#DIV/0!</v>
      </c>
      <c r="J21" s="319">
        <f>C21-H22</f>
        <v>0</v>
      </c>
      <c r="K21" s="81"/>
    </row>
    <row r="22" spans="1:11" s="2" customFormat="1" ht="15.75" customHeight="1">
      <c r="A22" s="318"/>
      <c r="B22" s="83" t="s">
        <v>40</v>
      </c>
      <c r="C22" s="228"/>
      <c r="D22" s="229">
        <f>'8. Muud kulud'!C4</f>
        <v>0</v>
      </c>
      <c r="E22" s="230">
        <f>'8. Muud kulud'!D4</f>
        <v>0</v>
      </c>
      <c r="F22" s="230">
        <f>'8. Muud kulud'!E4</f>
        <v>0</v>
      </c>
      <c r="G22" s="230">
        <f>'8. Muud kulud'!F4</f>
        <v>0</v>
      </c>
      <c r="H22" s="231">
        <f>SUM(D22:G22)</f>
        <v>0</v>
      </c>
      <c r="I22" s="328"/>
      <c r="J22" s="320"/>
      <c r="K22" s="81"/>
    </row>
    <row r="23" spans="1:11" s="2" customFormat="1" ht="15.75" customHeight="1">
      <c r="A23" s="296" t="s">
        <v>127</v>
      </c>
      <c r="B23" s="82" t="s">
        <v>35</v>
      </c>
      <c r="C23" s="224">
        <f>'9. Arenduskulud'!B3</f>
        <v>0</v>
      </c>
      <c r="D23" s="225">
        <f>'9. Arenduskulud'!C3</f>
        <v>0</v>
      </c>
      <c r="E23" s="226"/>
      <c r="F23" s="226"/>
      <c r="G23" s="226"/>
      <c r="H23" s="227"/>
      <c r="I23" s="322" t="e">
        <f>H24/C23</f>
        <v>#DIV/0!</v>
      </c>
      <c r="J23" s="319">
        <f>C23-H24</f>
        <v>0</v>
      </c>
      <c r="K23" s="81"/>
    </row>
    <row r="24" spans="1:11" s="2" customFormat="1" ht="15.75" customHeight="1" thickBot="1">
      <c r="A24" s="329"/>
      <c r="B24" s="84" t="s">
        <v>40</v>
      </c>
      <c r="C24" s="232"/>
      <c r="D24" s="233">
        <f>'9. Arenduskulud'!C4</f>
        <v>0</v>
      </c>
      <c r="E24" s="234"/>
      <c r="F24" s="234"/>
      <c r="G24" s="234"/>
      <c r="H24" s="235">
        <f>SUM(D24:G24)</f>
        <v>0</v>
      </c>
      <c r="I24" s="323"/>
      <c r="J24" s="321"/>
      <c r="K24" s="81"/>
    </row>
    <row r="25" spans="1:11" s="2" customFormat="1" ht="21" customHeight="1" thickTop="1">
      <c r="A25" s="85" t="s">
        <v>70</v>
      </c>
      <c r="B25" s="86"/>
      <c r="C25" s="236">
        <f>C7+C9+C11+C13+C15+C17+C19+C21+C23</f>
        <v>0</v>
      </c>
      <c r="D25" s="237">
        <f>D7+D9+D11+D13+D15+D17+D19+D21+D23</f>
        <v>0</v>
      </c>
      <c r="E25" s="238">
        <f>E7+E9+E11+E13+E15+E17+E19+E21+E23</f>
        <v>0</v>
      </c>
      <c r="F25" s="238">
        <f>F7+F9+F11+F13+F15+F17+F19+F21+F23</f>
        <v>0</v>
      </c>
      <c r="G25" s="238">
        <f>G7+G9+G11+G13+G15+G17+G19+G21+G23</f>
        <v>0</v>
      </c>
      <c r="H25" s="239"/>
      <c r="I25" s="117"/>
      <c r="J25" s="244"/>
      <c r="K25" s="81"/>
    </row>
    <row r="26" spans="1:11" s="2" customFormat="1" ht="21" customHeight="1">
      <c r="A26" s="151" t="s">
        <v>71</v>
      </c>
      <c r="B26" s="87"/>
      <c r="C26" s="240"/>
      <c r="D26" s="241">
        <f>D8+D10+D12+D14+D16+D18+D20+D22+D24</f>
        <v>0</v>
      </c>
      <c r="E26" s="242">
        <f>E8+E10+E12+E14+E16+E18+E20+E22+E24</f>
        <v>0</v>
      </c>
      <c r="F26" s="242">
        <f>F8+F10+F12+F14+F16+F18+F20+F22+F24</f>
        <v>0</v>
      </c>
      <c r="G26" s="242">
        <f>G8+G10+G12+G14+G16+G18+G20+G22+G24</f>
        <v>0</v>
      </c>
      <c r="H26" s="243">
        <f>SUM(D26:G26)</f>
        <v>0</v>
      </c>
      <c r="I26" s="118" t="e">
        <f>H26/C25</f>
        <v>#DIV/0!</v>
      </c>
      <c r="J26" s="245">
        <f>C25-H26</f>
        <v>0</v>
      </c>
      <c r="K26" s="81"/>
    </row>
    <row r="27" spans="1:11" s="2" customFormat="1" ht="21" customHeight="1">
      <c r="A27" s="88" t="s">
        <v>38</v>
      </c>
      <c r="B27" s="89"/>
      <c r="C27" s="119"/>
      <c r="D27" s="120" t="e">
        <f>D26/D25</f>
        <v>#DIV/0!</v>
      </c>
      <c r="E27" s="121" t="e">
        <f>E26/E25</f>
        <v>#DIV/0!</v>
      </c>
      <c r="F27" s="121" t="e">
        <f>F26/F25</f>
        <v>#DIV/0!</v>
      </c>
      <c r="G27" s="121" t="e">
        <f>G26/G25</f>
        <v>#DIV/0!</v>
      </c>
      <c r="H27" s="122"/>
      <c r="I27" s="123"/>
      <c r="J27" s="246"/>
      <c r="K27" s="81"/>
    </row>
    <row r="28" spans="1:11" s="2" customFormat="1" ht="12.75">
      <c r="A28" s="81"/>
      <c r="B28" s="81"/>
      <c r="C28" s="81"/>
      <c r="D28" s="63"/>
      <c r="E28" s="90"/>
      <c r="F28" s="90"/>
      <c r="G28" s="90"/>
      <c r="H28" s="90"/>
      <c r="I28" s="91"/>
      <c r="J28" s="81"/>
      <c r="K28" s="81"/>
    </row>
    <row r="30" spans="1:3" ht="24.75" customHeight="1">
      <c r="A30" s="100"/>
      <c r="B30" s="100"/>
      <c r="C30" s="100"/>
    </row>
    <row r="31" ht="12.75">
      <c r="A31" s="77" t="s">
        <v>63</v>
      </c>
    </row>
    <row r="32" ht="5.25" customHeight="1"/>
    <row r="33" spans="1:2" ht="12.75">
      <c r="A33" t="s">
        <v>33</v>
      </c>
      <c r="B33" s="437">
        <f>'1. Tööjõukulud'!M2</f>
        <v>0</v>
      </c>
    </row>
  </sheetData>
  <sheetProtection password="CA1D" sheet="1"/>
  <mergeCells count="41"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  <mergeCell ref="A3:A6"/>
    <mergeCell ref="C3:C6"/>
    <mergeCell ref="D4:D6"/>
    <mergeCell ref="E5:E6"/>
    <mergeCell ref="F5:G5"/>
    <mergeCell ref="J7:J8"/>
    <mergeCell ref="B3:B6"/>
    <mergeCell ref="H4:H6"/>
    <mergeCell ref="I7:I8"/>
    <mergeCell ref="A7:A8"/>
    <mergeCell ref="A21:A22"/>
    <mergeCell ref="A23:A24"/>
    <mergeCell ref="I17:I18"/>
    <mergeCell ref="I19:I20"/>
    <mergeCell ref="I21:I22"/>
    <mergeCell ref="A9:A10"/>
    <mergeCell ref="A11:A12"/>
    <mergeCell ref="J21:J22"/>
    <mergeCell ref="J23:J24"/>
    <mergeCell ref="I23:I24"/>
    <mergeCell ref="B2:D2"/>
    <mergeCell ref="E2:F2"/>
    <mergeCell ref="I9:I10"/>
    <mergeCell ref="I11:I12"/>
    <mergeCell ref="I13:I14"/>
    <mergeCell ref="A13:A14"/>
    <mergeCell ref="A15:A16"/>
    <mergeCell ref="A17:A18"/>
    <mergeCell ref="A19:A20"/>
    <mergeCell ref="J17:J18"/>
    <mergeCell ref="J19:J20"/>
  </mergeCells>
  <conditionalFormatting sqref="D27">
    <cfRule type="cellIs" priority="6" dxfId="1" operator="greaterThan" stopIfTrue="1">
      <formula>1</formula>
    </cfRule>
  </conditionalFormatting>
  <conditionalFormatting sqref="I7:I24">
    <cfRule type="cellIs" priority="5" dxfId="1" operator="greaterThan" stopIfTrue="1">
      <formula>1.1</formula>
    </cfRule>
  </conditionalFormatting>
  <conditionalFormatting sqref="I7:I27">
    <cfRule type="cellIs" priority="4" dxfId="0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99"/>
  <sheetViews>
    <sheetView showGridLines="0"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29" customWidth="1"/>
  </cols>
  <sheetData>
    <row r="1" spans="1:10" ht="15.75">
      <c r="A1" s="379" t="s">
        <v>133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22.5" customHeight="1">
      <c r="A2" s="388" t="s">
        <v>0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ht="8.25" customHeight="1" thickBot="1">
      <c r="A3" s="387"/>
      <c r="B3" s="387"/>
      <c r="C3" s="387"/>
      <c r="D3" s="387"/>
      <c r="E3" s="387"/>
      <c r="F3" s="387"/>
      <c r="G3" s="387"/>
      <c r="H3" s="387"/>
      <c r="I3" s="387"/>
      <c r="J3" s="387"/>
    </row>
    <row r="4" spans="1:10" ht="18.75" customHeight="1">
      <c r="A4" s="40" t="s">
        <v>83</v>
      </c>
      <c r="B4" s="381"/>
      <c r="C4" s="381"/>
      <c r="D4" s="381"/>
      <c r="E4" s="381"/>
      <c r="F4" s="381"/>
      <c r="G4" s="381"/>
      <c r="H4" s="381"/>
      <c r="I4" s="381"/>
      <c r="J4" s="382"/>
    </row>
    <row r="5" spans="1:10" ht="18" customHeight="1">
      <c r="A5" s="41" t="s">
        <v>6</v>
      </c>
      <c r="B5" s="383"/>
      <c r="C5" s="383"/>
      <c r="D5" s="383"/>
      <c r="E5" s="383"/>
      <c r="F5" s="383"/>
      <c r="G5" s="383"/>
      <c r="H5" s="383"/>
      <c r="I5" s="383"/>
      <c r="J5" s="384"/>
    </row>
    <row r="6" spans="1:10" ht="18" customHeight="1">
      <c r="A6" s="41" t="s">
        <v>84</v>
      </c>
      <c r="B6" s="385"/>
      <c r="C6" s="386"/>
      <c r="D6" s="386"/>
      <c r="E6" s="428"/>
      <c r="F6" s="429"/>
      <c r="G6" s="429"/>
      <c r="H6" s="429"/>
      <c r="I6" s="429"/>
      <c r="J6" s="430"/>
    </row>
    <row r="7" spans="1:10" ht="18" customHeight="1" thickBot="1">
      <c r="A7" s="42" t="s">
        <v>85</v>
      </c>
      <c r="B7" s="426"/>
      <c r="C7" s="427"/>
      <c r="D7" s="427"/>
      <c r="E7" s="431"/>
      <c r="F7" s="432"/>
      <c r="G7" s="432"/>
      <c r="H7" s="432"/>
      <c r="I7" s="432"/>
      <c r="J7" s="433"/>
    </row>
    <row r="8" spans="1:4" ht="24" customHeight="1" thickBot="1">
      <c r="A8" s="347" t="s">
        <v>112</v>
      </c>
      <c r="B8" s="347"/>
      <c r="C8" s="347"/>
      <c r="D8" s="347"/>
    </row>
    <row r="9" spans="1:10" ht="20.25" customHeight="1">
      <c r="A9" s="390" t="s">
        <v>131</v>
      </c>
      <c r="B9" s="391"/>
      <c r="C9" s="391"/>
      <c r="D9" s="391"/>
      <c r="E9" s="392"/>
      <c r="F9" s="403" t="s">
        <v>113</v>
      </c>
      <c r="G9" s="404"/>
      <c r="H9" s="404"/>
      <c r="I9" s="404"/>
      <c r="J9" s="405"/>
    </row>
    <row r="10" spans="1:10" ht="18" customHeight="1">
      <c r="A10" s="359" t="s">
        <v>1</v>
      </c>
      <c r="B10" s="362" t="s">
        <v>2</v>
      </c>
      <c r="C10" s="362" t="s">
        <v>86</v>
      </c>
      <c r="D10" s="362" t="s">
        <v>3</v>
      </c>
      <c r="E10" s="419" t="s">
        <v>4</v>
      </c>
      <c r="F10" s="406" t="s">
        <v>5</v>
      </c>
      <c r="G10" s="425" t="s">
        <v>13</v>
      </c>
      <c r="H10" s="425"/>
      <c r="I10" s="425"/>
      <c r="J10" s="434" t="s">
        <v>4</v>
      </c>
    </row>
    <row r="11" spans="1:10" ht="17.25" customHeight="1">
      <c r="A11" s="360"/>
      <c r="B11" s="363"/>
      <c r="C11" s="363"/>
      <c r="D11" s="363"/>
      <c r="E11" s="420"/>
      <c r="F11" s="407"/>
      <c r="G11" s="362" t="s">
        <v>87</v>
      </c>
      <c r="H11" s="425" t="s">
        <v>8</v>
      </c>
      <c r="I11" s="425"/>
      <c r="J11" s="435"/>
    </row>
    <row r="12" spans="1:11" s="1" customFormat="1" ht="51.75" thickBot="1">
      <c r="A12" s="361"/>
      <c r="B12" s="364"/>
      <c r="C12" s="364"/>
      <c r="D12" s="364"/>
      <c r="E12" s="421"/>
      <c r="F12" s="408"/>
      <c r="G12" s="365"/>
      <c r="H12" s="21" t="s">
        <v>23</v>
      </c>
      <c r="I12" s="21" t="s">
        <v>88</v>
      </c>
      <c r="J12" s="436"/>
      <c r="K12" s="30"/>
    </row>
    <row r="13" spans="1:10" ht="13.5" thickBot="1">
      <c r="A13" s="15"/>
      <c r="B13" s="16"/>
      <c r="C13" s="17"/>
      <c r="D13" s="18"/>
      <c r="E13" s="5"/>
      <c r="F13" s="19"/>
      <c r="G13" s="17"/>
      <c r="H13" s="17"/>
      <c r="I13" s="20"/>
      <c r="J13" s="5"/>
    </row>
    <row r="14" spans="1:11" s="3" customFormat="1" ht="24" customHeight="1" thickBot="1">
      <c r="A14" s="368" t="s">
        <v>89</v>
      </c>
      <c r="B14" s="371"/>
      <c r="C14" s="371"/>
      <c r="D14" s="372"/>
      <c r="E14" s="158">
        <f aca="true" t="shared" si="0" ref="E14:J14">SUM(E15:E24)</f>
        <v>0</v>
      </c>
      <c r="F14" s="159">
        <f t="shared" si="0"/>
        <v>0</v>
      </c>
      <c r="G14" s="160">
        <f t="shared" si="0"/>
        <v>0</v>
      </c>
      <c r="H14" s="160">
        <f t="shared" si="0"/>
        <v>0</v>
      </c>
      <c r="I14" s="161">
        <f t="shared" si="0"/>
        <v>0</v>
      </c>
      <c r="J14" s="162">
        <f t="shared" si="0"/>
        <v>0</v>
      </c>
      <c r="K14" s="31" t="str">
        <f>IF(E14=J14," ","Eelarve ja fin.allikad pole omavahel tasakaalus")</f>
        <v> </v>
      </c>
    </row>
    <row r="15" spans="1:11" ht="15" customHeight="1">
      <c r="A15" s="163" t="s">
        <v>44</v>
      </c>
      <c r="B15" s="164"/>
      <c r="C15" s="36"/>
      <c r="D15" s="165"/>
      <c r="E15" s="166">
        <f aca="true" t="shared" si="1" ref="E15:E22">C15*D15</f>
        <v>0</v>
      </c>
      <c r="F15" s="167"/>
      <c r="G15" s="168"/>
      <c r="H15" s="169" t="s">
        <v>11</v>
      </c>
      <c r="I15" s="170" t="s">
        <v>11</v>
      </c>
      <c r="J15" s="166">
        <f aca="true" t="shared" si="2" ref="J15:J24">F15+G15</f>
        <v>0</v>
      </c>
      <c r="K15" s="31" t="str">
        <f aca="true" t="shared" si="3" ref="K15:K75">IF(E15=J15," ","Eelarve ja fin.allikad pole omavahel tasakaalus")</f>
        <v> </v>
      </c>
    </row>
    <row r="16" spans="1:11" ht="12.75">
      <c r="A16" s="171" t="s">
        <v>90</v>
      </c>
      <c r="B16" s="172"/>
      <c r="C16" s="38"/>
      <c r="D16" s="173"/>
      <c r="E16" s="166">
        <f t="shared" si="1"/>
        <v>0</v>
      </c>
      <c r="F16" s="174"/>
      <c r="G16" s="175"/>
      <c r="H16" s="176" t="s">
        <v>11</v>
      </c>
      <c r="I16" s="177" t="s">
        <v>11</v>
      </c>
      <c r="J16" s="166">
        <f t="shared" si="2"/>
        <v>0</v>
      </c>
      <c r="K16" s="31" t="str">
        <f t="shared" si="3"/>
        <v> </v>
      </c>
    </row>
    <row r="17" spans="1:11" ht="12.75">
      <c r="A17" s="171" t="s">
        <v>45</v>
      </c>
      <c r="B17" s="172"/>
      <c r="C17" s="38"/>
      <c r="D17" s="173"/>
      <c r="E17" s="166">
        <f t="shared" si="1"/>
        <v>0</v>
      </c>
      <c r="F17" s="174"/>
      <c r="G17" s="175"/>
      <c r="H17" s="176" t="s">
        <v>11</v>
      </c>
      <c r="I17" s="177" t="s">
        <v>11</v>
      </c>
      <c r="J17" s="166">
        <f t="shared" si="2"/>
        <v>0</v>
      </c>
      <c r="K17" s="31" t="str">
        <f t="shared" si="3"/>
        <v> </v>
      </c>
    </row>
    <row r="18" spans="1:11" ht="12.75">
      <c r="A18" s="171" t="s">
        <v>91</v>
      </c>
      <c r="B18" s="172"/>
      <c r="C18" s="38"/>
      <c r="D18" s="173"/>
      <c r="E18" s="166">
        <f t="shared" si="1"/>
        <v>0</v>
      </c>
      <c r="F18" s="174"/>
      <c r="G18" s="175"/>
      <c r="H18" s="176" t="s">
        <v>11</v>
      </c>
      <c r="I18" s="177" t="s">
        <v>11</v>
      </c>
      <c r="J18" s="166">
        <f t="shared" si="2"/>
        <v>0</v>
      </c>
      <c r="K18" s="31" t="str">
        <f t="shared" si="3"/>
        <v> </v>
      </c>
    </row>
    <row r="19" spans="1:11" ht="12.75">
      <c r="A19" s="171" t="s">
        <v>73</v>
      </c>
      <c r="B19" s="172"/>
      <c r="C19" s="38"/>
      <c r="D19" s="173"/>
      <c r="E19" s="166">
        <f t="shared" si="1"/>
        <v>0</v>
      </c>
      <c r="F19" s="174"/>
      <c r="G19" s="175"/>
      <c r="H19" s="176" t="s">
        <v>11</v>
      </c>
      <c r="I19" s="177" t="s">
        <v>11</v>
      </c>
      <c r="J19" s="166">
        <f t="shared" si="2"/>
        <v>0</v>
      </c>
      <c r="K19" s="31" t="str">
        <f t="shared" si="3"/>
        <v> </v>
      </c>
    </row>
    <row r="20" spans="1:11" ht="12.75">
      <c r="A20" s="171" t="s">
        <v>74</v>
      </c>
      <c r="B20" s="172"/>
      <c r="C20" s="38"/>
      <c r="D20" s="173"/>
      <c r="E20" s="166">
        <f t="shared" si="1"/>
        <v>0</v>
      </c>
      <c r="F20" s="174"/>
      <c r="G20" s="175"/>
      <c r="H20" s="176" t="s">
        <v>11</v>
      </c>
      <c r="I20" s="177" t="s">
        <v>11</v>
      </c>
      <c r="J20" s="166">
        <f t="shared" si="2"/>
        <v>0</v>
      </c>
      <c r="K20" s="31" t="str">
        <f t="shared" si="3"/>
        <v> </v>
      </c>
    </row>
    <row r="21" spans="1:11" ht="12.75">
      <c r="A21" s="171" t="s">
        <v>75</v>
      </c>
      <c r="B21" s="172"/>
      <c r="C21" s="38"/>
      <c r="D21" s="173"/>
      <c r="E21" s="166">
        <f t="shared" si="1"/>
        <v>0</v>
      </c>
      <c r="F21" s="174"/>
      <c r="G21" s="175"/>
      <c r="H21" s="176" t="s">
        <v>11</v>
      </c>
      <c r="I21" s="177" t="s">
        <v>11</v>
      </c>
      <c r="J21" s="166">
        <f t="shared" si="2"/>
        <v>0</v>
      </c>
      <c r="K21" s="31" t="str">
        <f t="shared" si="3"/>
        <v> </v>
      </c>
    </row>
    <row r="22" spans="1:11" ht="12.75">
      <c r="A22" s="171" t="s">
        <v>76</v>
      </c>
      <c r="B22" s="172"/>
      <c r="C22" s="38"/>
      <c r="D22" s="173"/>
      <c r="E22" s="166">
        <f t="shared" si="1"/>
        <v>0</v>
      </c>
      <c r="F22" s="174"/>
      <c r="G22" s="175"/>
      <c r="H22" s="176" t="s">
        <v>11</v>
      </c>
      <c r="I22" s="177" t="s">
        <v>11</v>
      </c>
      <c r="J22" s="166">
        <f t="shared" si="2"/>
        <v>0</v>
      </c>
      <c r="K22" s="31" t="str">
        <f t="shared" si="3"/>
        <v> </v>
      </c>
    </row>
    <row r="23" spans="1:11" ht="12.75">
      <c r="A23" s="178" t="s">
        <v>124</v>
      </c>
      <c r="B23" s="179"/>
      <c r="C23" s="13"/>
      <c r="D23" s="180"/>
      <c r="E23" s="166">
        <f>SUM(E15:E22)*1.4%</f>
        <v>0</v>
      </c>
      <c r="F23" s="181">
        <f>SUM(F15:F22)*1.4%</f>
        <v>0</v>
      </c>
      <c r="G23" s="182">
        <f>SUM(G15:G22)*1.4%</f>
        <v>0</v>
      </c>
      <c r="H23" s="176" t="s">
        <v>11</v>
      </c>
      <c r="I23" s="177" t="s">
        <v>11</v>
      </c>
      <c r="J23" s="166">
        <f t="shared" si="2"/>
        <v>0</v>
      </c>
      <c r="K23" s="31" t="str">
        <f t="shared" si="3"/>
        <v> </v>
      </c>
    </row>
    <row r="24" spans="1:11" ht="13.5" thickBot="1">
      <c r="A24" s="183" t="s">
        <v>125</v>
      </c>
      <c r="B24" s="184"/>
      <c r="C24" s="14"/>
      <c r="D24" s="185"/>
      <c r="E24" s="166">
        <f>SUM(E15:E22)*33%</f>
        <v>0</v>
      </c>
      <c r="F24" s="186">
        <f>SUM(F15:F22)*33%</f>
        <v>0</v>
      </c>
      <c r="G24" s="187">
        <f>SUM(G15:G22)*33%</f>
        <v>0</v>
      </c>
      <c r="H24" s="188" t="s">
        <v>11</v>
      </c>
      <c r="I24" s="189" t="s">
        <v>11</v>
      </c>
      <c r="J24" s="166">
        <f t="shared" si="2"/>
        <v>0</v>
      </c>
      <c r="K24" s="31" t="str">
        <f t="shared" si="3"/>
        <v> </v>
      </c>
    </row>
    <row r="25" spans="1:11" s="6" customFormat="1" ht="28.5" customHeight="1" thickBot="1">
      <c r="A25" s="368" t="s">
        <v>114</v>
      </c>
      <c r="B25" s="369"/>
      <c r="C25" s="369"/>
      <c r="D25" s="370"/>
      <c r="E25" s="158">
        <f aca="true" t="shared" si="4" ref="E25:J25">SUM(E26:E35)</f>
        <v>0</v>
      </c>
      <c r="F25" s="159">
        <f t="shared" si="4"/>
        <v>0</v>
      </c>
      <c r="G25" s="160">
        <f t="shared" si="4"/>
        <v>0</v>
      </c>
      <c r="H25" s="160">
        <f t="shared" si="4"/>
        <v>0</v>
      </c>
      <c r="I25" s="161">
        <f t="shared" si="4"/>
        <v>0</v>
      </c>
      <c r="J25" s="158">
        <f t="shared" si="4"/>
        <v>0</v>
      </c>
      <c r="K25" s="31" t="str">
        <f t="shared" si="3"/>
        <v> </v>
      </c>
    </row>
    <row r="26" spans="1:11" ht="14.25" customHeight="1">
      <c r="A26" s="163" t="s">
        <v>92</v>
      </c>
      <c r="B26" s="164"/>
      <c r="C26" s="36"/>
      <c r="D26" s="165"/>
      <c r="E26" s="166">
        <f>C26*D26</f>
        <v>0</v>
      </c>
      <c r="F26" s="167"/>
      <c r="G26" s="168"/>
      <c r="H26" s="168"/>
      <c r="I26" s="190"/>
      <c r="J26" s="166">
        <f>SUM(F26:I26)</f>
        <v>0</v>
      </c>
      <c r="K26" s="31" t="str">
        <f t="shared" si="3"/>
        <v> </v>
      </c>
    </row>
    <row r="27" spans="1:11" ht="12.75">
      <c r="A27" s="191" t="s">
        <v>46</v>
      </c>
      <c r="B27" s="192"/>
      <c r="C27" s="37"/>
      <c r="D27" s="190"/>
      <c r="E27" s="166">
        <f>C27*D27</f>
        <v>0</v>
      </c>
      <c r="F27" s="167"/>
      <c r="G27" s="168"/>
      <c r="H27" s="168"/>
      <c r="I27" s="190"/>
      <c r="J27" s="166">
        <f aca="true" t="shared" si="5" ref="J27:J35">SUM(F27:I27)</f>
        <v>0</v>
      </c>
      <c r="K27" s="31" t="str">
        <f t="shared" si="3"/>
        <v> </v>
      </c>
    </row>
    <row r="28" spans="1:11" ht="12.75">
      <c r="A28" s="191"/>
      <c r="B28" s="192"/>
      <c r="C28" s="37"/>
      <c r="D28" s="190"/>
      <c r="E28" s="166">
        <f aca="true" t="shared" si="6" ref="E28:E33">C28*D28</f>
        <v>0</v>
      </c>
      <c r="F28" s="167"/>
      <c r="G28" s="168"/>
      <c r="H28" s="168"/>
      <c r="I28" s="190"/>
      <c r="J28" s="166">
        <f t="shared" si="5"/>
        <v>0</v>
      </c>
      <c r="K28" s="31" t="str">
        <f t="shared" si="3"/>
        <v> </v>
      </c>
    </row>
    <row r="29" spans="1:11" ht="12.75">
      <c r="A29" s="191"/>
      <c r="B29" s="192"/>
      <c r="C29" s="37"/>
      <c r="D29" s="190"/>
      <c r="E29" s="166">
        <f t="shared" si="6"/>
        <v>0</v>
      </c>
      <c r="F29" s="167"/>
      <c r="G29" s="168"/>
      <c r="H29" s="168"/>
      <c r="I29" s="190"/>
      <c r="J29" s="166">
        <f t="shared" si="5"/>
        <v>0</v>
      </c>
      <c r="K29" s="31" t="str">
        <f t="shared" si="3"/>
        <v> </v>
      </c>
    </row>
    <row r="30" spans="1:11" ht="12.75">
      <c r="A30" s="191"/>
      <c r="B30" s="192"/>
      <c r="C30" s="37"/>
      <c r="D30" s="190"/>
      <c r="E30" s="166">
        <f t="shared" si="6"/>
        <v>0</v>
      </c>
      <c r="F30" s="167"/>
      <c r="G30" s="168"/>
      <c r="H30" s="168"/>
      <c r="I30" s="190"/>
      <c r="J30" s="166">
        <f t="shared" si="5"/>
        <v>0</v>
      </c>
      <c r="K30" s="31" t="str">
        <f t="shared" si="3"/>
        <v> </v>
      </c>
    </row>
    <row r="31" spans="1:11" ht="12.75">
      <c r="A31" s="191"/>
      <c r="B31" s="192"/>
      <c r="C31" s="37"/>
      <c r="D31" s="190"/>
      <c r="E31" s="166">
        <f t="shared" si="6"/>
        <v>0</v>
      </c>
      <c r="F31" s="167"/>
      <c r="G31" s="168"/>
      <c r="H31" s="168"/>
      <c r="I31" s="190"/>
      <c r="J31" s="166">
        <f t="shared" si="5"/>
        <v>0</v>
      </c>
      <c r="K31" s="31" t="str">
        <f t="shared" si="3"/>
        <v> </v>
      </c>
    </row>
    <row r="32" spans="1:11" ht="12.75">
      <c r="A32" s="191"/>
      <c r="B32" s="192"/>
      <c r="C32" s="37"/>
      <c r="D32" s="190"/>
      <c r="E32" s="166">
        <f t="shared" si="6"/>
        <v>0</v>
      </c>
      <c r="F32" s="167"/>
      <c r="G32" s="168"/>
      <c r="H32" s="168"/>
      <c r="I32" s="190"/>
      <c r="J32" s="166">
        <f t="shared" si="5"/>
        <v>0</v>
      </c>
      <c r="K32" s="31" t="str">
        <f t="shared" si="3"/>
        <v> </v>
      </c>
    </row>
    <row r="33" spans="1:11" ht="12.75">
      <c r="A33" s="191"/>
      <c r="B33" s="192"/>
      <c r="C33" s="37"/>
      <c r="D33" s="190"/>
      <c r="E33" s="166">
        <f t="shared" si="6"/>
        <v>0</v>
      </c>
      <c r="F33" s="167"/>
      <c r="G33" s="168"/>
      <c r="H33" s="168"/>
      <c r="I33" s="190"/>
      <c r="J33" s="166">
        <f t="shared" si="5"/>
        <v>0</v>
      </c>
      <c r="K33" s="31" t="str">
        <f t="shared" si="3"/>
        <v> </v>
      </c>
    </row>
    <row r="34" spans="1:11" ht="12.75">
      <c r="A34" s="171"/>
      <c r="B34" s="172"/>
      <c r="C34" s="38"/>
      <c r="D34" s="173"/>
      <c r="E34" s="166">
        <f>C34*D34</f>
        <v>0</v>
      </c>
      <c r="F34" s="174"/>
      <c r="G34" s="175"/>
      <c r="H34" s="175"/>
      <c r="I34" s="173"/>
      <c r="J34" s="166">
        <f t="shared" si="5"/>
        <v>0</v>
      </c>
      <c r="K34" s="31" t="str">
        <f t="shared" si="3"/>
        <v> </v>
      </c>
    </row>
    <row r="35" spans="1:11" ht="13.5" thickBot="1">
      <c r="A35" s="193"/>
      <c r="B35" s="194"/>
      <c r="C35" s="39"/>
      <c r="D35" s="195"/>
      <c r="E35" s="166">
        <f>C35*D35</f>
        <v>0</v>
      </c>
      <c r="F35" s="196"/>
      <c r="G35" s="197"/>
      <c r="H35" s="197"/>
      <c r="I35" s="198"/>
      <c r="J35" s="166">
        <f t="shared" si="5"/>
        <v>0</v>
      </c>
      <c r="K35" s="31" t="str">
        <f t="shared" si="3"/>
        <v> </v>
      </c>
    </row>
    <row r="36" spans="1:11" s="7" customFormat="1" ht="27" customHeight="1" thickBot="1">
      <c r="A36" s="368" t="s">
        <v>120</v>
      </c>
      <c r="B36" s="371"/>
      <c r="C36" s="371"/>
      <c r="D36" s="372"/>
      <c r="E36" s="158">
        <f aca="true" t="shared" si="7" ref="E36:J36">SUM(E37:E45)</f>
        <v>0</v>
      </c>
      <c r="F36" s="159">
        <f t="shared" si="7"/>
        <v>0</v>
      </c>
      <c r="G36" s="160">
        <f t="shared" si="7"/>
        <v>0</v>
      </c>
      <c r="H36" s="160">
        <f t="shared" si="7"/>
        <v>0</v>
      </c>
      <c r="I36" s="161">
        <f t="shared" si="7"/>
        <v>0</v>
      </c>
      <c r="J36" s="158">
        <f t="shared" si="7"/>
        <v>0</v>
      </c>
      <c r="K36" s="31" t="str">
        <f t="shared" si="3"/>
        <v> </v>
      </c>
    </row>
    <row r="37" spans="1:11" ht="16.5" customHeight="1">
      <c r="A37" s="163" t="s">
        <v>47</v>
      </c>
      <c r="B37" s="164"/>
      <c r="C37" s="36"/>
      <c r="D37" s="165"/>
      <c r="E37" s="166">
        <f aca="true" t="shared" si="8" ref="E37:E45">C37*D37</f>
        <v>0</v>
      </c>
      <c r="F37" s="167"/>
      <c r="G37" s="168"/>
      <c r="H37" s="168"/>
      <c r="I37" s="190"/>
      <c r="J37" s="166">
        <f>SUM(F37:I37)</f>
        <v>0</v>
      </c>
      <c r="K37" s="31" t="str">
        <f t="shared" si="3"/>
        <v> </v>
      </c>
    </row>
    <row r="38" spans="1:11" ht="12.75">
      <c r="A38" s="171" t="s">
        <v>48</v>
      </c>
      <c r="B38" s="172"/>
      <c r="C38" s="38"/>
      <c r="D38" s="173"/>
      <c r="E38" s="166">
        <f t="shared" si="8"/>
        <v>0</v>
      </c>
      <c r="F38" s="174"/>
      <c r="G38" s="175"/>
      <c r="H38" s="175"/>
      <c r="I38" s="173"/>
      <c r="J38" s="166">
        <f aca="true" t="shared" si="9" ref="J38:J45">SUM(F38:I38)</f>
        <v>0</v>
      </c>
      <c r="K38" s="31" t="str">
        <f t="shared" si="3"/>
        <v> </v>
      </c>
    </row>
    <row r="39" spans="1:11" ht="12.75">
      <c r="A39" s="199"/>
      <c r="B39" s="172"/>
      <c r="C39" s="38"/>
      <c r="D39" s="173"/>
      <c r="E39" s="166">
        <f t="shared" si="8"/>
        <v>0</v>
      </c>
      <c r="F39" s="174"/>
      <c r="G39" s="175"/>
      <c r="H39" s="175"/>
      <c r="I39" s="173"/>
      <c r="J39" s="166">
        <f t="shared" si="9"/>
        <v>0</v>
      </c>
      <c r="K39" s="31" t="str">
        <f t="shared" si="3"/>
        <v> </v>
      </c>
    </row>
    <row r="40" spans="1:11" ht="12.75">
      <c r="A40" s="171"/>
      <c r="B40" s="172"/>
      <c r="C40" s="38"/>
      <c r="D40" s="173"/>
      <c r="E40" s="166">
        <f t="shared" si="8"/>
        <v>0</v>
      </c>
      <c r="F40" s="174"/>
      <c r="G40" s="175"/>
      <c r="H40" s="175"/>
      <c r="I40" s="173"/>
      <c r="J40" s="166">
        <f t="shared" si="9"/>
        <v>0</v>
      </c>
      <c r="K40" s="31" t="str">
        <f t="shared" si="3"/>
        <v> </v>
      </c>
    </row>
    <row r="41" spans="1:11" ht="12.75">
      <c r="A41" s="171"/>
      <c r="B41" s="172"/>
      <c r="C41" s="38"/>
      <c r="D41" s="173"/>
      <c r="E41" s="166">
        <f t="shared" si="8"/>
        <v>0</v>
      </c>
      <c r="F41" s="174"/>
      <c r="G41" s="175"/>
      <c r="H41" s="175"/>
      <c r="I41" s="173"/>
      <c r="J41" s="166">
        <f t="shared" si="9"/>
        <v>0</v>
      </c>
      <c r="K41" s="31"/>
    </row>
    <row r="42" spans="1:11" ht="12.75">
      <c r="A42" s="171"/>
      <c r="B42" s="172"/>
      <c r="C42" s="38"/>
      <c r="D42" s="173"/>
      <c r="E42" s="166">
        <f t="shared" si="8"/>
        <v>0</v>
      </c>
      <c r="F42" s="174"/>
      <c r="G42" s="175"/>
      <c r="H42" s="175"/>
      <c r="I42" s="173"/>
      <c r="J42" s="166">
        <f t="shared" si="9"/>
        <v>0</v>
      </c>
      <c r="K42" s="31"/>
    </row>
    <row r="43" spans="1:11" ht="12.75">
      <c r="A43" s="171"/>
      <c r="B43" s="172"/>
      <c r="C43" s="38"/>
      <c r="D43" s="173"/>
      <c r="E43" s="166">
        <f t="shared" si="8"/>
        <v>0</v>
      </c>
      <c r="F43" s="174"/>
      <c r="G43" s="175"/>
      <c r="H43" s="175"/>
      <c r="I43" s="173"/>
      <c r="J43" s="166">
        <f t="shared" si="9"/>
        <v>0</v>
      </c>
      <c r="K43" s="31" t="str">
        <f t="shared" si="3"/>
        <v> </v>
      </c>
    </row>
    <row r="44" spans="1:11" ht="12.75">
      <c r="A44" s="171"/>
      <c r="B44" s="172"/>
      <c r="C44" s="38"/>
      <c r="D44" s="173"/>
      <c r="E44" s="166">
        <f t="shared" si="8"/>
        <v>0</v>
      </c>
      <c r="F44" s="174"/>
      <c r="G44" s="175"/>
      <c r="H44" s="175"/>
      <c r="I44" s="173"/>
      <c r="J44" s="166">
        <f t="shared" si="9"/>
        <v>0</v>
      </c>
      <c r="K44" s="31" t="str">
        <f t="shared" si="3"/>
        <v> </v>
      </c>
    </row>
    <row r="45" spans="1:11" ht="13.5" thickBot="1">
      <c r="A45" s="193"/>
      <c r="B45" s="194"/>
      <c r="C45" s="39"/>
      <c r="D45" s="195"/>
      <c r="E45" s="166">
        <f t="shared" si="8"/>
        <v>0</v>
      </c>
      <c r="F45" s="196"/>
      <c r="G45" s="197"/>
      <c r="H45" s="197"/>
      <c r="I45" s="198"/>
      <c r="J45" s="166">
        <f t="shared" si="9"/>
        <v>0</v>
      </c>
      <c r="K45" s="31" t="str">
        <f t="shared" si="3"/>
        <v> </v>
      </c>
    </row>
    <row r="46" spans="1:11" s="8" customFormat="1" ht="30.75" customHeight="1" thickBot="1">
      <c r="A46" s="368" t="s">
        <v>115</v>
      </c>
      <c r="B46" s="371"/>
      <c r="C46" s="371"/>
      <c r="D46" s="372"/>
      <c r="E46" s="158">
        <f aca="true" t="shared" si="10" ref="E46:J46">SUM(E47:E51)</f>
        <v>0</v>
      </c>
      <c r="F46" s="159">
        <f t="shared" si="10"/>
        <v>0</v>
      </c>
      <c r="G46" s="160">
        <f t="shared" si="10"/>
        <v>0</v>
      </c>
      <c r="H46" s="160">
        <f t="shared" si="10"/>
        <v>0</v>
      </c>
      <c r="I46" s="161">
        <f t="shared" si="10"/>
        <v>0</v>
      </c>
      <c r="J46" s="158">
        <f t="shared" si="10"/>
        <v>0</v>
      </c>
      <c r="K46" s="31" t="str">
        <f t="shared" si="3"/>
        <v> </v>
      </c>
    </row>
    <row r="47" spans="1:11" ht="14.25" customHeight="1">
      <c r="A47" s="163" t="s">
        <v>49</v>
      </c>
      <c r="B47" s="164"/>
      <c r="C47" s="36"/>
      <c r="D47" s="165"/>
      <c r="E47" s="166">
        <f>C47*D47</f>
        <v>0</v>
      </c>
      <c r="F47" s="167"/>
      <c r="G47" s="168"/>
      <c r="H47" s="168"/>
      <c r="I47" s="190"/>
      <c r="J47" s="166">
        <f>SUM(F47:I47)</f>
        <v>0</v>
      </c>
      <c r="K47" s="31" t="str">
        <f t="shared" si="3"/>
        <v> </v>
      </c>
    </row>
    <row r="48" spans="1:11" ht="12.75">
      <c r="A48" s="171" t="s">
        <v>50</v>
      </c>
      <c r="B48" s="172"/>
      <c r="C48" s="38"/>
      <c r="D48" s="173"/>
      <c r="E48" s="166">
        <f>C48*D48</f>
        <v>0</v>
      </c>
      <c r="F48" s="174"/>
      <c r="G48" s="175"/>
      <c r="H48" s="175"/>
      <c r="I48" s="173"/>
      <c r="J48" s="166">
        <f>SUM(F48:I48)</f>
        <v>0</v>
      </c>
      <c r="K48" s="31" t="str">
        <f t="shared" si="3"/>
        <v> </v>
      </c>
    </row>
    <row r="49" spans="1:11" ht="12.75">
      <c r="A49" s="171"/>
      <c r="B49" s="172"/>
      <c r="C49" s="38"/>
      <c r="D49" s="173"/>
      <c r="E49" s="166">
        <f>C49*D49</f>
        <v>0</v>
      </c>
      <c r="F49" s="174"/>
      <c r="G49" s="175"/>
      <c r="H49" s="175"/>
      <c r="I49" s="173"/>
      <c r="J49" s="166">
        <f>SUM(F49:I49)</f>
        <v>0</v>
      </c>
      <c r="K49" s="31" t="str">
        <f t="shared" si="3"/>
        <v> </v>
      </c>
    </row>
    <row r="50" spans="1:11" ht="12.75">
      <c r="A50" s="171"/>
      <c r="B50" s="172"/>
      <c r="C50" s="38"/>
      <c r="D50" s="173"/>
      <c r="E50" s="166">
        <f>C50*D50</f>
        <v>0</v>
      </c>
      <c r="F50" s="174"/>
      <c r="G50" s="175"/>
      <c r="H50" s="175"/>
      <c r="I50" s="173"/>
      <c r="J50" s="166">
        <f>SUM(F50:I50)</f>
        <v>0</v>
      </c>
      <c r="K50" s="31" t="str">
        <f t="shared" si="3"/>
        <v> </v>
      </c>
    </row>
    <row r="51" spans="1:11" ht="13.5" thickBot="1">
      <c r="A51" s="171"/>
      <c r="B51" s="172"/>
      <c r="C51" s="38"/>
      <c r="D51" s="173"/>
      <c r="E51" s="166">
        <f>C51*D51</f>
        <v>0</v>
      </c>
      <c r="F51" s="174"/>
      <c r="G51" s="175"/>
      <c r="H51" s="175"/>
      <c r="I51" s="173"/>
      <c r="J51" s="166">
        <f>SUM(F51:I51)</f>
        <v>0</v>
      </c>
      <c r="K51" s="31" t="str">
        <f t="shared" si="3"/>
        <v> </v>
      </c>
    </row>
    <row r="52" spans="1:11" s="9" customFormat="1" ht="23.25" customHeight="1" thickBot="1">
      <c r="A52" s="368" t="s">
        <v>116</v>
      </c>
      <c r="B52" s="369"/>
      <c r="C52" s="369"/>
      <c r="D52" s="370"/>
      <c r="E52" s="158">
        <f aca="true" t="shared" si="11" ref="E52:J52">SUM(E53:E57)</f>
        <v>0</v>
      </c>
      <c r="F52" s="159">
        <f t="shared" si="11"/>
        <v>0</v>
      </c>
      <c r="G52" s="160">
        <f t="shared" si="11"/>
        <v>0</v>
      </c>
      <c r="H52" s="160">
        <f t="shared" si="11"/>
        <v>0</v>
      </c>
      <c r="I52" s="161">
        <f t="shared" si="11"/>
        <v>0</v>
      </c>
      <c r="J52" s="158">
        <f t="shared" si="11"/>
        <v>0</v>
      </c>
      <c r="K52" s="31" t="str">
        <f t="shared" si="3"/>
        <v> </v>
      </c>
    </row>
    <row r="53" spans="1:11" ht="14.25" customHeight="1">
      <c r="A53" s="163" t="s">
        <v>51</v>
      </c>
      <c r="B53" s="164"/>
      <c r="C53" s="36"/>
      <c r="D53" s="165"/>
      <c r="E53" s="166">
        <f>C53*D53</f>
        <v>0</v>
      </c>
      <c r="F53" s="167"/>
      <c r="G53" s="168"/>
      <c r="H53" s="169" t="s">
        <v>11</v>
      </c>
      <c r="I53" s="190"/>
      <c r="J53" s="166">
        <f>SUM(F53:I53)</f>
        <v>0</v>
      </c>
      <c r="K53" s="31" t="str">
        <f t="shared" si="3"/>
        <v> </v>
      </c>
    </row>
    <row r="54" spans="1:11" ht="12.75">
      <c r="A54" s="171" t="s">
        <v>93</v>
      </c>
      <c r="B54" s="172"/>
      <c r="C54" s="38"/>
      <c r="D54" s="173"/>
      <c r="E54" s="166">
        <f>C54*D54</f>
        <v>0</v>
      </c>
      <c r="F54" s="174"/>
      <c r="G54" s="175"/>
      <c r="H54" s="176" t="s">
        <v>11</v>
      </c>
      <c r="I54" s="173"/>
      <c r="J54" s="166">
        <f>SUM(F54:I54)</f>
        <v>0</v>
      </c>
      <c r="K54" s="31" t="str">
        <f t="shared" si="3"/>
        <v> </v>
      </c>
    </row>
    <row r="55" spans="1:11" ht="12.75">
      <c r="A55" s="171"/>
      <c r="B55" s="172"/>
      <c r="C55" s="38"/>
      <c r="D55" s="173"/>
      <c r="E55" s="166">
        <f>C55*D55</f>
        <v>0</v>
      </c>
      <c r="F55" s="174"/>
      <c r="G55" s="175"/>
      <c r="H55" s="176" t="s">
        <v>11</v>
      </c>
      <c r="I55" s="173"/>
      <c r="J55" s="166">
        <f>SUM(F55:I55)</f>
        <v>0</v>
      </c>
      <c r="K55" s="31" t="str">
        <f t="shared" si="3"/>
        <v> </v>
      </c>
    </row>
    <row r="56" spans="1:11" ht="12.75">
      <c r="A56" s="171"/>
      <c r="B56" s="172"/>
      <c r="C56" s="38"/>
      <c r="D56" s="173"/>
      <c r="E56" s="166">
        <f>C56*D56</f>
        <v>0</v>
      </c>
      <c r="F56" s="174"/>
      <c r="G56" s="175"/>
      <c r="H56" s="176" t="s">
        <v>11</v>
      </c>
      <c r="I56" s="173"/>
      <c r="J56" s="166">
        <f>SUM(F56:I56)</f>
        <v>0</v>
      </c>
      <c r="K56" s="31" t="str">
        <f t="shared" si="3"/>
        <v> </v>
      </c>
    </row>
    <row r="57" spans="1:11" ht="13.5" thickBot="1">
      <c r="A57" s="193"/>
      <c r="B57" s="194"/>
      <c r="C57" s="39"/>
      <c r="D57" s="195"/>
      <c r="E57" s="200">
        <f>C57*D57</f>
        <v>0</v>
      </c>
      <c r="F57" s="201"/>
      <c r="G57" s="202"/>
      <c r="H57" s="250" t="s">
        <v>11</v>
      </c>
      <c r="I57" s="195"/>
      <c r="J57" s="166">
        <f>SUM(F57:I57)</f>
        <v>0</v>
      </c>
      <c r="K57" s="31" t="str">
        <f t="shared" si="3"/>
        <v> </v>
      </c>
    </row>
    <row r="58" spans="1:11" s="6" customFormat="1" ht="21.75" customHeight="1" thickBot="1">
      <c r="A58" s="368" t="s">
        <v>117</v>
      </c>
      <c r="B58" s="369"/>
      <c r="C58" s="369"/>
      <c r="D58" s="370"/>
      <c r="E58" s="158">
        <f aca="true" t="shared" si="12" ref="E58:J58">SUM(E59:E65)</f>
        <v>0</v>
      </c>
      <c r="F58" s="159">
        <f t="shared" si="12"/>
        <v>0</v>
      </c>
      <c r="G58" s="160">
        <f t="shared" si="12"/>
        <v>0</v>
      </c>
      <c r="H58" s="160">
        <f t="shared" si="12"/>
        <v>0</v>
      </c>
      <c r="I58" s="161">
        <f t="shared" si="12"/>
        <v>0</v>
      </c>
      <c r="J58" s="158">
        <f t="shared" si="12"/>
        <v>0</v>
      </c>
      <c r="K58" s="31" t="str">
        <f t="shared" si="3"/>
        <v> </v>
      </c>
    </row>
    <row r="59" spans="1:11" ht="12.75">
      <c r="A59" s="163" t="s">
        <v>52</v>
      </c>
      <c r="B59" s="164"/>
      <c r="C59" s="36"/>
      <c r="D59" s="165"/>
      <c r="E59" s="166">
        <f aca="true" t="shared" si="13" ref="E59:E65">C59*D59</f>
        <v>0</v>
      </c>
      <c r="F59" s="167"/>
      <c r="G59" s="168"/>
      <c r="H59" s="168"/>
      <c r="I59" s="190"/>
      <c r="J59" s="166">
        <f>SUM(F59:I59)</f>
        <v>0</v>
      </c>
      <c r="K59" s="31" t="str">
        <f t="shared" si="3"/>
        <v> </v>
      </c>
    </row>
    <row r="60" spans="1:11" ht="12.75">
      <c r="A60" s="171" t="s">
        <v>94</v>
      </c>
      <c r="B60" s="172"/>
      <c r="C60" s="38"/>
      <c r="D60" s="173"/>
      <c r="E60" s="166">
        <f t="shared" si="13"/>
        <v>0</v>
      </c>
      <c r="F60" s="174"/>
      <c r="G60" s="175"/>
      <c r="H60" s="175"/>
      <c r="I60" s="173"/>
      <c r="J60" s="166">
        <f aca="true" t="shared" si="14" ref="J60:J65">SUM(F60:I60)</f>
        <v>0</v>
      </c>
      <c r="K60" s="31" t="str">
        <f t="shared" si="3"/>
        <v> </v>
      </c>
    </row>
    <row r="61" spans="1:11" ht="12.75">
      <c r="A61" s="171"/>
      <c r="B61" s="172"/>
      <c r="C61" s="38"/>
      <c r="D61" s="173"/>
      <c r="E61" s="166">
        <f t="shared" si="13"/>
        <v>0</v>
      </c>
      <c r="F61" s="174"/>
      <c r="G61" s="175"/>
      <c r="H61" s="175"/>
      <c r="I61" s="173"/>
      <c r="J61" s="166">
        <f t="shared" si="14"/>
        <v>0</v>
      </c>
      <c r="K61" s="31" t="str">
        <f t="shared" si="3"/>
        <v> </v>
      </c>
    </row>
    <row r="62" spans="1:11" ht="12.75">
      <c r="A62" s="171"/>
      <c r="B62" s="172"/>
      <c r="C62" s="38"/>
      <c r="D62" s="173"/>
      <c r="E62" s="166">
        <f t="shared" si="13"/>
        <v>0</v>
      </c>
      <c r="F62" s="174"/>
      <c r="G62" s="175"/>
      <c r="H62" s="175"/>
      <c r="I62" s="173"/>
      <c r="J62" s="166">
        <f t="shared" si="14"/>
        <v>0</v>
      </c>
      <c r="K62" s="31" t="str">
        <f t="shared" si="3"/>
        <v> </v>
      </c>
    </row>
    <row r="63" spans="1:11" ht="12.75">
      <c r="A63" s="171"/>
      <c r="B63" s="172"/>
      <c r="C63" s="38"/>
      <c r="D63" s="173"/>
      <c r="E63" s="166">
        <f t="shared" si="13"/>
        <v>0</v>
      </c>
      <c r="F63" s="174"/>
      <c r="G63" s="175"/>
      <c r="H63" s="175"/>
      <c r="I63" s="173"/>
      <c r="J63" s="166">
        <f t="shared" si="14"/>
        <v>0</v>
      </c>
      <c r="K63" s="31" t="str">
        <f t="shared" si="3"/>
        <v> </v>
      </c>
    </row>
    <row r="64" spans="1:11" ht="12.75">
      <c r="A64" s="171"/>
      <c r="B64" s="172"/>
      <c r="C64" s="38"/>
      <c r="D64" s="173"/>
      <c r="E64" s="166">
        <f t="shared" si="13"/>
        <v>0</v>
      </c>
      <c r="F64" s="174"/>
      <c r="G64" s="175"/>
      <c r="H64" s="175"/>
      <c r="I64" s="173"/>
      <c r="J64" s="166">
        <f t="shared" si="14"/>
        <v>0</v>
      </c>
      <c r="K64" s="31" t="str">
        <f t="shared" si="3"/>
        <v> </v>
      </c>
    </row>
    <row r="65" spans="1:11" ht="13.5" thickBot="1">
      <c r="A65" s="193"/>
      <c r="B65" s="194"/>
      <c r="C65" s="39"/>
      <c r="D65" s="195"/>
      <c r="E65" s="166">
        <f t="shared" si="13"/>
        <v>0</v>
      </c>
      <c r="F65" s="196"/>
      <c r="G65" s="197"/>
      <c r="H65" s="197"/>
      <c r="I65" s="198"/>
      <c r="J65" s="166">
        <f t="shared" si="14"/>
        <v>0</v>
      </c>
      <c r="K65" s="31" t="str">
        <f t="shared" si="3"/>
        <v> </v>
      </c>
    </row>
    <row r="66" spans="1:12" s="6" customFormat="1" ht="24.75" customHeight="1" thickBot="1">
      <c r="A66" s="368" t="s">
        <v>118</v>
      </c>
      <c r="B66" s="369"/>
      <c r="C66" s="369"/>
      <c r="D66" s="370"/>
      <c r="E66" s="158">
        <f aca="true" t="shared" si="15" ref="E66:J66">SUM(E67:E73)</f>
        <v>0</v>
      </c>
      <c r="F66" s="159">
        <f t="shared" si="15"/>
        <v>0</v>
      </c>
      <c r="G66" s="160">
        <f t="shared" si="15"/>
        <v>0</v>
      </c>
      <c r="H66" s="160">
        <f t="shared" si="15"/>
        <v>0</v>
      </c>
      <c r="I66" s="161">
        <f t="shared" si="15"/>
        <v>0</v>
      </c>
      <c r="J66" s="158">
        <f t="shared" si="15"/>
        <v>0</v>
      </c>
      <c r="K66" s="31" t="str">
        <f t="shared" si="3"/>
        <v> </v>
      </c>
      <c r="L66" s="10"/>
    </row>
    <row r="67" spans="1:11" ht="12.75">
      <c r="A67" s="163" t="s">
        <v>95</v>
      </c>
      <c r="B67" s="164"/>
      <c r="C67" s="36"/>
      <c r="D67" s="165"/>
      <c r="E67" s="166">
        <f aca="true" t="shared" si="16" ref="E67:E73">C67*D67</f>
        <v>0</v>
      </c>
      <c r="F67" s="203"/>
      <c r="G67" s="204"/>
      <c r="H67" s="251" t="s">
        <v>11</v>
      </c>
      <c r="I67" s="165"/>
      <c r="J67" s="166">
        <f aca="true" t="shared" si="17" ref="J67:J73">SUM(F67:I67)</f>
        <v>0</v>
      </c>
      <c r="K67" s="31" t="str">
        <f t="shared" si="3"/>
        <v> </v>
      </c>
    </row>
    <row r="68" spans="1:11" ht="12.75">
      <c r="A68" s="171" t="s">
        <v>53</v>
      </c>
      <c r="B68" s="172"/>
      <c r="C68" s="38"/>
      <c r="D68" s="173"/>
      <c r="E68" s="166">
        <f t="shared" si="16"/>
        <v>0</v>
      </c>
      <c r="F68" s="174"/>
      <c r="G68" s="175"/>
      <c r="H68" s="176" t="s">
        <v>11</v>
      </c>
      <c r="I68" s="173"/>
      <c r="J68" s="166">
        <f t="shared" si="17"/>
        <v>0</v>
      </c>
      <c r="K68" s="31" t="str">
        <f t="shared" si="3"/>
        <v> </v>
      </c>
    </row>
    <row r="69" spans="1:11" ht="12.75">
      <c r="A69" s="171"/>
      <c r="B69" s="172"/>
      <c r="C69" s="38"/>
      <c r="D69" s="173"/>
      <c r="E69" s="166">
        <f t="shared" si="16"/>
        <v>0</v>
      </c>
      <c r="F69" s="174"/>
      <c r="G69" s="175"/>
      <c r="H69" s="176" t="s">
        <v>11</v>
      </c>
      <c r="I69" s="173"/>
      <c r="J69" s="166">
        <f t="shared" si="17"/>
        <v>0</v>
      </c>
      <c r="K69" s="31"/>
    </row>
    <row r="70" spans="1:11" ht="12.75">
      <c r="A70" s="171"/>
      <c r="B70" s="172"/>
      <c r="C70" s="38"/>
      <c r="D70" s="173"/>
      <c r="E70" s="166">
        <f t="shared" si="16"/>
        <v>0</v>
      </c>
      <c r="F70" s="174"/>
      <c r="G70" s="175"/>
      <c r="H70" s="176" t="s">
        <v>11</v>
      </c>
      <c r="I70" s="173"/>
      <c r="J70" s="166">
        <f t="shared" si="17"/>
        <v>0</v>
      </c>
      <c r="K70" s="31"/>
    </row>
    <row r="71" spans="1:11" ht="12.75">
      <c r="A71" s="171"/>
      <c r="B71" s="172"/>
      <c r="C71" s="38"/>
      <c r="D71" s="173"/>
      <c r="E71" s="166">
        <f t="shared" si="16"/>
        <v>0</v>
      </c>
      <c r="F71" s="174"/>
      <c r="G71" s="175"/>
      <c r="H71" s="176" t="s">
        <v>11</v>
      </c>
      <c r="I71" s="173"/>
      <c r="J71" s="166">
        <f t="shared" si="17"/>
        <v>0</v>
      </c>
      <c r="K71" s="31" t="str">
        <f t="shared" si="3"/>
        <v> </v>
      </c>
    </row>
    <row r="72" spans="1:11" ht="12.75">
      <c r="A72" s="171"/>
      <c r="B72" s="172"/>
      <c r="C72" s="38"/>
      <c r="D72" s="173"/>
      <c r="E72" s="166">
        <f t="shared" si="16"/>
        <v>0</v>
      </c>
      <c r="F72" s="174"/>
      <c r="G72" s="175"/>
      <c r="H72" s="176" t="s">
        <v>11</v>
      </c>
      <c r="I72" s="173"/>
      <c r="J72" s="166">
        <f t="shared" si="17"/>
        <v>0</v>
      </c>
      <c r="K72" s="31" t="str">
        <f t="shared" si="3"/>
        <v> </v>
      </c>
    </row>
    <row r="73" spans="1:11" ht="13.5" thickBot="1">
      <c r="A73" s="193"/>
      <c r="B73" s="194"/>
      <c r="C73" s="39"/>
      <c r="D73" s="195"/>
      <c r="E73" s="166">
        <f t="shared" si="16"/>
        <v>0</v>
      </c>
      <c r="F73" s="201"/>
      <c r="G73" s="202"/>
      <c r="H73" s="250" t="s">
        <v>11</v>
      </c>
      <c r="I73" s="195"/>
      <c r="J73" s="166">
        <f t="shared" si="17"/>
        <v>0</v>
      </c>
      <c r="K73" s="31" t="str">
        <f t="shared" si="3"/>
        <v> </v>
      </c>
    </row>
    <row r="74" spans="1:11" s="6" customFormat="1" ht="25.5" customHeight="1" thickBot="1">
      <c r="A74" s="368" t="s">
        <v>119</v>
      </c>
      <c r="B74" s="369"/>
      <c r="C74" s="369"/>
      <c r="D74" s="370"/>
      <c r="E74" s="158">
        <f aca="true" t="shared" si="18" ref="E74:J74">SUM(E75:E79)</f>
        <v>0</v>
      </c>
      <c r="F74" s="159">
        <f t="shared" si="18"/>
        <v>0</v>
      </c>
      <c r="G74" s="160">
        <f t="shared" si="18"/>
        <v>0</v>
      </c>
      <c r="H74" s="160">
        <f t="shared" si="18"/>
        <v>0</v>
      </c>
      <c r="I74" s="161">
        <f t="shared" si="18"/>
        <v>0</v>
      </c>
      <c r="J74" s="158">
        <f t="shared" si="18"/>
        <v>0</v>
      </c>
      <c r="K74" s="31" t="str">
        <f t="shared" si="3"/>
        <v> </v>
      </c>
    </row>
    <row r="75" spans="1:11" ht="14.25" customHeight="1">
      <c r="A75" s="163" t="s">
        <v>54</v>
      </c>
      <c r="B75" s="164"/>
      <c r="C75" s="36"/>
      <c r="D75" s="165"/>
      <c r="E75" s="166">
        <f>C75*D75</f>
        <v>0</v>
      </c>
      <c r="F75" s="203"/>
      <c r="G75" s="204"/>
      <c r="H75" s="251" t="s">
        <v>11</v>
      </c>
      <c r="I75" s="165"/>
      <c r="J75" s="166">
        <f>SUM(F75:I75)</f>
        <v>0</v>
      </c>
      <c r="K75" s="31" t="str">
        <f t="shared" si="3"/>
        <v> </v>
      </c>
    </row>
    <row r="76" spans="1:11" ht="12.75">
      <c r="A76" s="171" t="s">
        <v>96</v>
      </c>
      <c r="B76" s="172"/>
      <c r="C76" s="38"/>
      <c r="D76" s="173"/>
      <c r="E76" s="166">
        <f>C76*D76</f>
        <v>0</v>
      </c>
      <c r="F76" s="174"/>
      <c r="G76" s="175"/>
      <c r="H76" s="176" t="s">
        <v>11</v>
      </c>
      <c r="I76" s="173"/>
      <c r="J76" s="166">
        <f>SUM(F76:I76)</f>
        <v>0</v>
      </c>
      <c r="K76" s="31" t="str">
        <f aca="true" t="shared" si="19" ref="K76:K82">IF(E76=J76," ","Eelarve ja fin.allikad pole omavahel tasakaalus")</f>
        <v> </v>
      </c>
    </row>
    <row r="77" spans="1:11" ht="12.75">
      <c r="A77" s="171"/>
      <c r="B77" s="172"/>
      <c r="C77" s="38"/>
      <c r="D77" s="173"/>
      <c r="E77" s="166">
        <f>C77*D77</f>
        <v>0</v>
      </c>
      <c r="F77" s="174"/>
      <c r="G77" s="175"/>
      <c r="H77" s="176" t="s">
        <v>11</v>
      </c>
      <c r="I77" s="173"/>
      <c r="J77" s="166">
        <f>SUM(F77:I77)</f>
        <v>0</v>
      </c>
      <c r="K77" s="31" t="str">
        <f t="shared" si="19"/>
        <v> </v>
      </c>
    </row>
    <row r="78" spans="1:11" ht="12.75">
      <c r="A78" s="205"/>
      <c r="B78" s="172"/>
      <c r="C78" s="38"/>
      <c r="D78" s="173"/>
      <c r="E78" s="166">
        <f>C78*D78</f>
        <v>0</v>
      </c>
      <c r="F78" s="174"/>
      <c r="G78" s="175"/>
      <c r="H78" s="176" t="s">
        <v>11</v>
      </c>
      <c r="I78" s="173"/>
      <c r="J78" s="166">
        <f>SUM(F78:I78)</f>
        <v>0</v>
      </c>
      <c r="K78" s="31" t="str">
        <f t="shared" si="19"/>
        <v> </v>
      </c>
    </row>
    <row r="79" spans="1:11" ht="13.5" thickBot="1">
      <c r="A79" s="193"/>
      <c r="B79" s="194"/>
      <c r="C79" s="39"/>
      <c r="D79" s="195"/>
      <c r="E79" s="200">
        <f>C79*D79</f>
        <v>0</v>
      </c>
      <c r="F79" s="201"/>
      <c r="G79" s="202"/>
      <c r="H79" s="250" t="s">
        <v>11</v>
      </c>
      <c r="I79" s="195"/>
      <c r="J79" s="166">
        <f>SUM(F79:I79)</f>
        <v>0</v>
      </c>
      <c r="K79" s="31" t="str">
        <f t="shared" si="19"/>
        <v> </v>
      </c>
    </row>
    <row r="80" spans="1:11" s="2" customFormat="1" ht="38.25" customHeight="1" thickBot="1">
      <c r="A80" s="394" t="s">
        <v>136</v>
      </c>
      <c r="B80" s="395"/>
      <c r="C80" s="395"/>
      <c r="D80" s="396"/>
      <c r="E80" s="162">
        <f>F80</f>
        <v>0</v>
      </c>
      <c r="F80" s="206"/>
      <c r="G80" s="160" t="s">
        <v>11</v>
      </c>
      <c r="H80" s="160" t="s">
        <v>11</v>
      </c>
      <c r="I80" s="161" t="s">
        <v>11</v>
      </c>
      <c r="J80" s="162">
        <f>F80</f>
        <v>0</v>
      </c>
      <c r="K80" s="31" t="str">
        <f t="shared" si="19"/>
        <v> </v>
      </c>
    </row>
    <row r="81" spans="1:11" s="2" customFormat="1" ht="21" customHeight="1" thickBot="1">
      <c r="A81" s="397" t="s">
        <v>97</v>
      </c>
      <c r="B81" s="398"/>
      <c r="C81" s="398"/>
      <c r="D81" s="399"/>
      <c r="E81" s="207"/>
      <c r="F81" s="248" t="e">
        <f>F80/F82</f>
        <v>#DIV/0!</v>
      </c>
      <c r="G81" s="208"/>
      <c r="H81" s="208"/>
      <c r="I81" s="209"/>
      <c r="J81" s="207"/>
      <c r="K81" s="31"/>
    </row>
    <row r="82" spans="1:11" s="2" customFormat="1" ht="39" customHeight="1" thickBot="1">
      <c r="A82" s="393" t="s">
        <v>98</v>
      </c>
      <c r="B82" s="369"/>
      <c r="C82" s="369"/>
      <c r="D82" s="370"/>
      <c r="E82" s="210">
        <f>E80+E74+E66+E58+E52+E46+E36+E25+E14</f>
        <v>0</v>
      </c>
      <c r="F82" s="211">
        <f>F80+F74+F66+F58+F52+F46+F36+F25+F14</f>
        <v>0</v>
      </c>
      <c r="G82" s="212">
        <f>G74+G66+G58+G52+G46+G36+G25+G14</f>
        <v>0</v>
      </c>
      <c r="H82" s="213">
        <f>H74+H66+H58+H52+H46+H36+H25+H14</f>
        <v>0</v>
      </c>
      <c r="I82" s="214">
        <f>I74+I66+I58+I52+I46+I36+I25+I14</f>
        <v>0</v>
      </c>
      <c r="J82" s="210">
        <f>J80+J74+J66+J58+J52+J46+J36+J25+J14</f>
        <v>0</v>
      </c>
      <c r="K82" s="31" t="str">
        <f t="shared" si="19"/>
        <v> </v>
      </c>
    </row>
    <row r="83" spans="1:11" s="2" customFormat="1" ht="24" customHeight="1">
      <c r="A83" s="366" t="s">
        <v>99</v>
      </c>
      <c r="B83" s="367"/>
      <c r="C83" s="367"/>
      <c r="D83" s="367"/>
      <c r="E83" s="24"/>
      <c r="F83" s="22" t="e">
        <f>F82/E82</f>
        <v>#DIV/0!</v>
      </c>
      <c r="G83" s="422"/>
      <c r="H83" s="423"/>
      <c r="I83" s="423"/>
      <c r="J83" s="424"/>
      <c r="K83" s="31"/>
    </row>
    <row r="84" spans="1:11" s="2" customFormat="1" ht="24.75" customHeight="1">
      <c r="A84" s="377" t="s">
        <v>100</v>
      </c>
      <c r="B84" s="378"/>
      <c r="C84" s="378"/>
      <c r="D84" s="378"/>
      <c r="E84" s="409"/>
      <c r="F84" s="410"/>
      <c r="G84" s="416">
        <f>SUM(G82:I82)</f>
        <v>0</v>
      </c>
      <c r="H84" s="417"/>
      <c r="I84" s="417"/>
      <c r="J84" s="25"/>
      <c r="K84" s="31"/>
    </row>
    <row r="85" spans="1:11" s="2" customFormat="1" ht="27" customHeight="1">
      <c r="A85" s="377" t="s">
        <v>15</v>
      </c>
      <c r="B85" s="378"/>
      <c r="C85" s="378"/>
      <c r="D85" s="378"/>
      <c r="E85" s="409"/>
      <c r="F85" s="410"/>
      <c r="G85" s="23" t="e">
        <f>G82/G84</f>
        <v>#DIV/0!</v>
      </c>
      <c r="H85" s="23" t="e">
        <f>H82/G84</f>
        <v>#DIV/0!</v>
      </c>
      <c r="I85" s="23" t="e">
        <f>I82/G84</f>
        <v>#DIV/0!</v>
      </c>
      <c r="J85" s="25"/>
      <c r="K85" s="31"/>
    </row>
    <row r="86" spans="1:11" s="2" customFormat="1" ht="27" customHeight="1" hidden="1">
      <c r="A86" s="400" t="s">
        <v>101</v>
      </c>
      <c r="B86" s="401"/>
      <c r="C86" s="401"/>
      <c r="D86" s="402"/>
      <c r="E86" s="409"/>
      <c r="F86" s="411"/>
      <c r="G86" s="410"/>
      <c r="H86" s="415">
        <f>H82+I82</f>
        <v>0</v>
      </c>
      <c r="I86" s="415"/>
      <c r="J86" s="25"/>
      <c r="K86" s="31"/>
    </row>
    <row r="87" spans="1:11" s="2" customFormat="1" ht="27" customHeight="1" hidden="1">
      <c r="A87" s="373" t="s">
        <v>102</v>
      </c>
      <c r="B87" s="374"/>
      <c r="C87" s="374"/>
      <c r="D87" s="375"/>
      <c r="E87" s="412"/>
      <c r="F87" s="413"/>
      <c r="G87" s="414"/>
      <c r="H87" s="353" t="e">
        <f>H86/G84</f>
        <v>#DIV/0!</v>
      </c>
      <c r="I87" s="354"/>
      <c r="J87" s="25"/>
      <c r="K87" s="31"/>
    </row>
    <row r="88" spans="1:11" s="2" customFormat="1" ht="24" customHeight="1" thickBot="1">
      <c r="A88" s="355" t="s">
        <v>103</v>
      </c>
      <c r="B88" s="356"/>
      <c r="C88" s="356"/>
      <c r="D88" s="356"/>
      <c r="E88" s="26">
        <v>1</v>
      </c>
      <c r="F88" s="27" t="e">
        <f>F82/E82</f>
        <v>#DIV/0!</v>
      </c>
      <c r="G88" s="27" t="e">
        <f>G82/E82</f>
        <v>#DIV/0!</v>
      </c>
      <c r="H88" s="27" t="e">
        <f>H82/E82</f>
        <v>#DIV/0!</v>
      </c>
      <c r="I88" s="27" t="e">
        <f>I82/E82</f>
        <v>#DIV/0!</v>
      </c>
      <c r="J88" s="28" t="e">
        <f>J82/E82</f>
        <v>#DIV/0!</v>
      </c>
      <c r="K88" s="32"/>
    </row>
    <row r="89" spans="2:10" ht="21" customHeight="1">
      <c r="B89" s="4"/>
      <c r="C89" s="4"/>
      <c r="D89" s="4"/>
      <c r="E89" s="11"/>
      <c r="F89" s="11"/>
      <c r="G89" s="11"/>
      <c r="H89" s="418" t="e">
        <f>(H82+I82)/E82</f>
        <v>#DIV/0!</v>
      </c>
      <c r="I89" s="418"/>
      <c r="J89" s="12"/>
    </row>
    <row r="90" spans="2:11" s="33" customFormat="1" ht="12.75">
      <c r="B90" s="34"/>
      <c r="C90" s="34"/>
      <c r="D90" s="34"/>
      <c r="E90" s="34"/>
      <c r="F90" s="34"/>
      <c r="G90" s="34"/>
      <c r="H90" s="34"/>
      <c r="I90" s="34"/>
      <c r="K90" s="29"/>
    </row>
    <row r="91" spans="1:11" s="33" customFormat="1" ht="12.75">
      <c r="A91" s="376" t="s">
        <v>14</v>
      </c>
      <c r="B91" s="376"/>
      <c r="C91" s="376"/>
      <c r="D91" s="376"/>
      <c r="E91" s="34"/>
      <c r="F91" s="34"/>
      <c r="G91" s="34"/>
      <c r="H91" s="34"/>
      <c r="I91" s="34"/>
      <c r="K91" s="29"/>
    </row>
    <row r="92" spans="1:11" s="33" customFormat="1" ht="15.75" customHeight="1">
      <c r="A92" s="349" t="s">
        <v>9</v>
      </c>
      <c r="B92" s="349"/>
      <c r="C92" s="349"/>
      <c r="D92" s="349"/>
      <c r="E92" s="35" t="str">
        <f>IF(E82=J82,"JAH"," ")</f>
        <v>JAH</v>
      </c>
      <c r="F92" s="350" t="str">
        <f>IF(E82=J82," ","EI")</f>
        <v> </v>
      </c>
      <c r="G92" s="350"/>
      <c r="H92" s="350"/>
      <c r="I92" s="350"/>
      <c r="J92" s="350"/>
      <c r="K92" s="29"/>
    </row>
    <row r="93" spans="1:11" s="33" customFormat="1" ht="15.75" customHeight="1">
      <c r="A93" s="349" t="s">
        <v>10</v>
      </c>
      <c r="B93" s="349"/>
      <c r="C93" s="349"/>
      <c r="D93" s="349"/>
      <c r="E93" s="35" t="e">
        <f>IF(F88&lt;=90%,"JAH"," ")</f>
        <v>#DIV/0!</v>
      </c>
      <c r="F93" s="358" t="e">
        <f>IF(F88&gt;90%,"EI,  KÜSK toetus on suurem kui 90% projekti eelarvest"," ")</f>
        <v>#DIV/0!</v>
      </c>
      <c r="G93" s="358"/>
      <c r="H93" s="358"/>
      <c r="I93" s="358"/>
      <c r="J93" s="358"/>
      <c r="K93" s="29"/>
    </row>
    <row r="94" spans="1:11" s="33" customFormat="1" ht="15.75" customHeight="1">
      <c r="A94" s="349" t="s">
        <v>12</v>
      </c>
      <c r="B94" s="349"/>
      <c r="C94" s="349"/>
      <c r="D94" s="349"/>
      <c r="E94" s="35" t="e">
        <f>IF(F81&lt;=10%,"JAH"," ")</f>
        <v>#DIV/0!</v>
      </c>
      <c r="F94" s="358" t="e">
        <f>IF(F81&lt;=10%," ","EI, tegevus/arenduskulud ületavad 10% KÜSK kogutoetusest")</f>
        <v>#DIV/0!</v>
      </c>
      <c r="G94" s="358"/>
      <c r="H94" s="358"/>
      <c r="I94" s="358"/>
      <c r="J94" s="358"/>
      <c r="K94" s="29"/>
    </row>
    <row r="95" spans="1:11" s="33" customFormat="1" ht="15.75" customHeight="1">
      <c r="A95" s="349" t="s">
        <v>62</v>
      </c>
      <c r="B95" s="349"/>
      <c r="C95" s="349"/>
      <c r="D95" s="349"/>
      <c r="E95" s="35" t="e">
        <f>IF(G88&gt;=5%,"JAH","")</f>
        <v>#DIV/0!</v>
      </c>
      <c r="F95" s="352" t="e">
        <f>IF(G88&gt;=5%," ","EI, rahaline osa on alla 5% projekti eelarvest")</f>
        <v>#DIV/0!</v>
      </c>
      <c r="G95" s="352"/>
      <c r="H95" s="352"/>
      <c r="I95" s="352"/>
      <c r="J95" s="352"/>
      <c r="K95" s="29"/>
    </row>
    <row r="96" spans="1:11" s="33" customFormat="1" ht="15.75" customHeight="1">
      <c r="A96" s="357" t="s">
        <v>104</v>
      </c>
      <c r="B96" s="357"/>
      <c r="C96" s="357"/>
      <c r="D96" s="357"/>
      <c r="E96" s="35" t="e">
        <f>IF(H89&lt;=5%,"JAH"," ")</f>
        <v>#DIV/0!</v>
      </c>
      <c r="F96" s="352" t="e">
        <f>IF(H89&lt;=5%," ","EI, mitterahaline osa on üle 5% projekti eelarvest")</f>
        <v>#DIV/0!</v>
      </c>
      <c r="G96" s="352"/>
      <c r="H96" s="352"/>
      <c r="I96" s="352"/>
      <c r="J96" s="352"/>
      <c r="K96" s="29"/>
    </row>
    <row r="97" spans="1:11" s="33" customFormat="1" ht="15.75" customHeight="1">
      <c r="A97" s="348" t="s">
        <v>105</v>
      </c>
      <c r="B97" s="349"/>
      <c r="C97" s="349"/>
      <c r="D97" s="349"/>
      <c r="E97" s="35" t="str">
        <f>IF((F82&lt;=B98),"JAH"," ")</f>
        <v>JAH</v>
      </c>
      <c r="F97" s="350" t="str">
        <f>IF(OR(F82&gt;B98),"EI, toetuse summa ei vasta tingimustele"," ")</f>
        <v> </v>
      </c>
      <c r="G97" s="350"/>
      <c r="H97" s="350"/>
      <c r="I97" s="350"/>
      <c r="J97" s="350"/>
      <c r="K97" s="29"/>
    </row>
    <row r="98" spans="1:11" s="33" customFormat="1" ht="12.75">
      <c r="A98" s="215" t="s">
        <v>106</v>
      </c>
      <c r="B98" s="351">
        <v>12000</v>
      </c>
      <c r="C98" s="351"/>
      <c r="D98" s="351"/>
      <c r="E98" s="34"/>
      <c r="F98" s="34"/>
      <c r="G98" s="34"/>
      <c r="H98" s="34"/>
      <c r="I98" s="34"/>
      <c r="K98" s="29"/>
    </row>
    <row r="99" spans="2:11" s="33" customFormat="1" ht="12.75">
      <c r="B99" s="34"/>
      <c r="C99" s="34"/>
      <c r="D99" s="34"/>
      <c r="E99" s="34"/>
      <c r="F99" s="34"/>
      <c r="G99" s="34"/>
      <c r="H99" s="34"/>
      <c r="I99" s="34"/>
      <c r="K99" s="29"/>
    </row>
  </sheetData>
  <sheetProtection password="CA1D" sheet="1"/>
  <mergeCells count="61">
    <mergeCell ref="E10:E12"/>
    <mergeCell ref="G83:J83"/>
    <mergeCell ref="E84:F84"/>
    <mergeCell ref="G10:I10"/>
    <mergeCell ref="H11:I11"/>
    <mergeCell ref="B7:D7"/>
    <mergeCell ref="E6:J7"/>
    <mergeCell ref="J10:J12"/>
    <mergeCell ref="A25:D25"/>
    <mergeCell ref="A36:D36"/>
    <mergeCell ref="F92:J92"/>
    <mergeCell ref="E85:F85"/>
    <mergeCell ref="E86:G86"/>
    <mergeCell ref="E87:G87"/>
    <mergeCell ref="H86:I86"/>
    <mergeCell ref="G84:I84"/>
    <mergeCell ref="H89:I89"/>
    <mergeCell ref="F93:J93"/>
    <mergeCell ref="A9:E9"/>
    <mergeCell ref="A94:D94"/>
    <mergeCell ref="A82:D82"/>
    <mergeCell ref="A80:D80"/>
    <mergeCell ref="A81:D81"/>
    <mergeCell ref="A74:D74"/>
    <mergeCell ref="A86:D86"/>
    <mergeCell ref="F9:J9"/>
    <mergeCell ref="F10:F12"/>
    <mergeCell ref="A1:J1"/>
    <mergeCell ref="B4:J4"/>
    <mergeCell ref="B5:J5"/>
    <mergeCell ref="B6:D6"/>
    <mergeCell ref="A3:J3"/>
    <mergeCell ref="A2:J2"/>
    <mergeCell ref="A14:D14"/>
    <mergeCell ref="A46:D46"/>
    <mergeCell ref="A95:D95"/>
    <mergeCell ref="A87:D87"/>
    <mergeCell ref="A91:D91"/>
    <mergeCell ref="A92:D92"/>
    <mergeCell ref="A85:D85"/>
    <mergeCell ref="A84:D84"/>
    <mergeCell ref="F94:J94"/>
    <mergeCell ref="A10:A12"/>
    <mergeCell ref="B10:B12"/>
    <mergeCell ref="C10:C12"/>
    <mergeCell ref="D10:D12"/>
    <mergeCell ref="G11:G12"/>
    <mergeCell ref="A83:D83"/>
    <mergeCell ref="A52:D52"/>
    <mergeCell ref="A58:D58"/>
    <mergeCell ref="A66:D66"/>
    <mergeCell ref="A8:D8"/>
    <mergeCell ref="A97:D97"/>
    <mergeCell ref="F97:J97"/>
    <mergeCell ref="B98:D98"/>
    <mergeCell ref="F95:J95"/>
    <mergeCell ref="A93:D93"/>
    <mergeCell ref="H87:I87"/>
    <mergeCell ref="A88:D88"/>
    <mergeCell ref="A96:D96"/>
    <mergeCell ref="F96:J96"/>
  </mergeCells>
  <conditionalFormatting sqref="F80">
    <cfRule type="cellIs" priority="3" dxfId="4" operator="lessThanOrEqual" stopIfTrue="1">
      <formula>$F$82*10%</formula>
    </cfRule>
    <cfRule type="cellIs" priority="4" dxfId="3" operator="greaterThan" stopIfTrue="1">
      <formula>$F$82*10%</formula>
    </cfRule>
  </conditionalFormatting>
  <conditionalFormatting sqref="F80">
    <cfRule type="cellIs" priority="1" dxfId="4" operator="lessThanOrEqual" stopIfTrue="1">
      <formula>$F$82*10%</formula>
    </cfRule>
    <cfRule type="cellIs" priority="2" dxfId="3" operator="greaterThan" stopIfTrue="1">
      <formula>$F$82*10%</formula>
    </cfRule>
  </conditionalFormatting>
  <dataValidations count="1">
    <dataValidation type="decimal" operator="lessThanOrEqual" allowBlank="1" showErrorMessage="1" error="Summa peab olema väiksem kui 10% KÜSK toetusest" sqref="F80">
      <formula1>F82*10%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57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8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27" customHeight="1">
      <c r="A1" s="127" t="s">
        <v>107</v>
      </c>
      <c r="C1" s="124"/>
    </row>
    <row r="2" spans="1:3" s="2" customFormat="1" ht="18" customHeight="1">
      <c r="A2" s="127"/>
      <c r="C2" s="124"/>
    </row>
    <row r="3" spans="1:2" s="2" customFormat="1" ht="36" customHeight="1">
      <c r="A3" s="129" t="s">
        <v>55</v>
      </c>
      <c r="B3" s="125" t="s">
        <v>134</v>
      </c>
    </row>
    <row r="4" spans="1:2" s="2" customFormat="1" ht="35.25" customHeight="1">
      <c r="A4" s="129"/>
      <c r="B4" s="125" t="s">
        <v>135</v>
      </c>
    </row>
    <row r="5" spans="1:2" s="2" customFormat="1" ht="15.75" customHeight="1">
      <c r="A5" s="129"/>
      <c r="B5" s="125" t="s">
        <v>109</v>
      </c>
    </row>
    <row r="6" spans="1:2" s="2" customFormat="1" ht="43.5" customHeight="1">
      <c r="A6" s="129" t="s">
        <v>56</v>
      </c>
      <c r="B6" s="125" t="s">
        <v>139</v>
      </c>
    </row>
    <row r="7" spans="1:2" s="2" customFormat="1" ht="28.5" customHeight="1">
      <c r="A7" s="129" t="s">
        <v>57</v>
      </c>
      <c r="B7" s="125" t="s">
        <v>137</v>
      </c>
    </row>
    <row r="8" spans="1:2" s="2" customFormat="1" ht="28.5" customHeight="1">
      <c r="A8" s="129"/>
      <c r="B8" s="125" t="s">
        <v>138</v>
      </c>
    </row>
    <row r="9" spans="1:2" s="2" customFormat="1" ht="42" customHeight="1">
      <c r="A9" s="129"/>
      <c r="B9" s="125" t="s">
        <v>108</v>
      </c>
    </row>
    <row r="10" spans="1:2" s="2" customFormat="1" ht="29.25" customHeight="1">
      <c r="A10" s="129" t="s">
        <v>58</v>
      </c>
      <c r="B10" s="125" t="s">
        <v>67</v>
      </c>
    </row>
    <row r="11" spans="1:2" s="2" customFormat="1" ht="33.75" customHeight="1">
      <c r="A11" s="129" t="s">
        <v>59</v>
      </c>
      <c r="B11" s="125" t="s">
        <v>72</v>
      </c>
    </row>
    <row r="12" spans="1:2" s="2" customFormat="1" ht="30.75" customHeight="1">
      <c r="A12" s="129" t="s">
        <v>68</v>
      </c>
      <c r="B12" s="125" t="s">
        <v>60</v>
      </c>
    </row>
    <row r="13" spans="1:2" s="2" customFormat="1" ht="49.5" customHeight="1">
      <c r="A13" s="129" t="s">
        <v>110</v>
      </c>
      <c r="B13" s="125" t="s">
        <v>111</v>
      </c>
    </row>
    <row r="14" spans="1:2" s="2" customFormat="1" ht="12" customHeight="1">
      <c r="A14" s="126"/>
      <c r="B14" s="125"/>
    </row>
    <row r="15" spans="1:2" s="2" customFormat="1" ht="24" customHeight="1">
      <c r="A15" s="80"/>
      <c r="B15" s="125" t="s">
        <v>64</v>
      </c>
    </row>
    <row r="16" spans="1:2" s="2" customFormat="1" ht="43.5" customHeight="1">
      <c r="A16" s="80"/>
      <c r="B16" s="130" t="s">
        <v>61</v>
      </c>
    </row>
    <row r="17" spans="1:2" s="2" customFormat="1" ht="12.75">
      <c r="A17" s="80"/>
      <c r="B17" s="128" t="s">
        <v>80</v>
      </c>
    </row>
    <row r="18" spans="1:2" s="2" customFormat="1" ht="12.75">
      <c r="A18" s="80"/>
      <c r="B18" s="125" t="s">
        <v>65</v>
      </c>
    </row>
    <row r="19" spans="1:2" s="2" customFormat="1" ht="17.25" customHeight="1">
      <c r="A19" s="80"/>
      <c r="B19" s="153" t="s">
        <v>81</v>
      </c>
    </row>
    <row r="20" spans="1:2" s="2" customFormat="1" ht="17.25" customHeight="1">
      <c r="A20" s="80"/>
      <c r="B20" s="125" t="s">
        <v>66</v>
      </c>
    </row>
    <row r="21" spans="1:2" s="2" customFormat="1" ht="12.75">
      <c r="A21" s="80"/>
      <c r="B21" s="3" t="s">
        <v>82</v>
      </c>
    </row>
    <row r="22" spans="1:2" s="2" customFormat="1" ht="12.75">
      <c r="A22" s="80"/>
      <c r="B22" s="3"/>
    </row>
    <row r="23" spans="1:2" s="2" customFormat="1" ht="12.75">
      <c r="A23" s="80"/>
      <c r="B23" s="3"/>
    </row>
    <row r="24" spans="1:2" s="2" customFormat="1" ht="12.75">
      <c r="A24" s="80"/>
      <c r="B24" s="3"/>
    </row>
    <row r="25" spans="1:2" s="2" customFormat="1" ht="12.75">
      <c r="A25" s="80"/>
      <c r="B25" s="3"/>
    </row>
    <row r="26" spans="1:2" s="2" customFormat="1" ht="12.75">
      <c r="A26" s="80"/>
      <c r="B26" s="3"/>
    </row>
    <row r="27" spans="1:2" s="2" customFormat="1" ht="12.75">
      <c r="A27" s="80"/>
      <c r="B27" s="3"/>
    </row>
    <row r="28" spans="1:2" s="2" customFormat="1" ht="12.75">
      <c r="A28" s="80"/>
      <c r="B28" s="3"/>
    </row>
    <row r="29" spans="1:2" s="2" customFormat="1" ht="12.75">
      <c r="A29" s="80"/>
      <c r="B29" s="3"/>
    </row>
    <row r="30" spans="1:2" s="2" customFormat="1" ht="12.75">
      <c r="A30" s="80"/>
      <c r="B30" s="3"/>
    </row>
    <row r="31" spans="1:2" s="2" customFormat="1" ht="12.75">
      <c r="A31" s="80"/>
      <c r="B31" s="3"/>
    </row>
    <row r="32" spans="1:2" s="2" customFormat="1" ht="12.75">
      <c r="A32" s="80"/>
      <c r="B32" s="3"/>
    </row>
    <row r="33" spans="1:2" s="2" customFormat="1" ht="12.75">
      <c r="A33" s="80"/>
      <c r="B33" s="3"/>
    </row>
    <row r="34" spans="1:2" s="2" customFormat="1" ht="12.75">
      <c r="A34" s="80"/>
      <c r="B34" s="3"/>
    </row>
    <row r="35" spans="1:2" s="2" customFormat="1" ht="12.75">
      <c r="A35" s="80"/>
      <c r="B35" s="3"/>
    </row>
    <row r="36" spans="1:2" s="2" customFormat="1" ht="12.75">
      <c r="A36" s="80"/>
      <c r="B36" s="3"/>
    </row>
    <row r="37" spans="1:2" s="2" customFormat="1" ht="12.75">
      <c r="A37" s="80"/>
      <c r="B37" s="3"/>
    </row>
    <row r="38" spans="1:2" s="2" customFormat="1" ht="12.75">
      <c r="A38" s="80"/>
      <c r="B38" s="3"/>
    </row>
    <row r="39" spans="1:2" s="2" customFormat="1" ht="12.75">
      <c r="A39" s="80"/>
      <c r="B39" s="3"/>
    </row>
    <row r="40" spans="1:2" s="2" customFormat="1" ht="12.75">
      <c r="A40" s="80"/>
      <c r="B40" s="3"/>
    </row>
    <row r="41" spans="1:2" s="2" customFormat="1" ht="12.75">
      <c r="A41" s="80"/>
      <c r="B41" s="3"/>
    </row>
    <row r="42" spans="1:2" s="2" customFormat="1" ht="12.75">
      <c r="A42" s="80"/>
      <c r="B42" s="3"/>
    </row>
    <row r="43" spans="1:2" s="2" customFormat="1" ht="12.75">
      <c r="A43" s="80"/>
      <c r="B43" s="3"/>
    </row>
    <row r="44" spans="1:2" s="2" customFormat="1" ht="12.75">
      <c r="A44" s="80"/>
      <c r="B44" s="3"/>
    </row>
    <row r="45" spans="1:2" s="2" customFormat="1" ht="12.75">
      <c r="A45" s="80"/>
      <c r="B45" s="3"/>
    </row>
    <row r="46" s="2" customFormat="1" ht="12.75">
      <c r="A46" s="80"/>
    </row>
    <row r="47" s="2" customFormat="1" ht="12.75">
      <c r="A47" s="80"/>
    </row>
    <row r="48" s="2" customFormat="1" ht="12.75">
      <c r="A48" s="80"/>
    </row>
  </sheetData>
  <sheetProtection password="CA1D" sheet="1"/>
  <hyperlinks>
    <hyperlink ref="B19" r:id="rId1" display="sirle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D3" sqref="D3"/>
    </sheetView>
  </sheetViews>
  <sheetFormatPr defaultColWidth="9.140625" defaultRowHeight="12.75"/>
  <cols>
    <col min="1" max="1" width="16.0039062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003906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31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5" customHeight="1">
      <c r="A3" s="71" t="s">
        <v>27</v>
      </c>
      <c r="B3" s="216">
        <f>eelarve!E25</f>
        <v>0</v>
      </c>
      <c r="C3" s="216">
        <f>eelarve!F25</f>
        <v>0</v>
      </c>
      <c r="D3" s="216">
        <f>eelarve!G25</f>
        <v>0</v>
      </c>
      <c r="E3" s="216">
        <f>eelarve!H25</f>
        <v>0</v>
      </c>
      <c r="F3" s="216">
        <f>eelarve!I25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C11+C29+C47+C65+C83+C101+C119+C137+C155+C173</f>
        <v>0</v>
      </c>
      <c r="D4" s="217">
        <f>D11+D29+D47+D65+D83+D101+D119+D137+D155+D173</f>
        <v>0</v>
      </c>
      <c r="E4" s="217">
        <f>E11+E29+E47+E65+E83+E101+E119+E137+E155+E173</f>
        <v>0</v>
      </c>
      <c r="F4" s="217">
        <f>F11+F29+F47+F65+F83+F101+F119+F137+F155+F173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8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8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54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eelarve!E26</f>
        <v>0</v>
      </c>
      <c r="C9" s="265">
        <f>eelarve!F26</f>
        <v>0</v>
      </c>
      <c r="D9" s="265">
        <f>eelarve!G26</f>
        <v>0</v>
      </c>
      <c r="E9" s="265">
        <f>eelarve!H26</f>
        <v>0</v>
      </c>
      <c r="F9" s="265">
        <f>eelarve!I26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3.75" customHeight="1">
      <c r="A10" s="255" t="str">
        <f>eelarve!A26</f>
        <v>2.1. 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.7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6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1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eelarve!E27</f>
        <v>0</v>
      </c>
      <c r="C27" s="265">
        <f>eelarve!F27</f>
        <v>0</v>
      </c>
      <c r="D27" s="265">
        <f>eelarve!G27</f>
        <v>0</v>
      </c>
      <c r="E27" s="265">
        <f>eelarve!H27</f>
        <v>0</v>
      </c>
      <c r="F27" s="265">
        <f>eelarve!I27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6.75" customHeight="1">
      <c r="A28" s="255" t="str">
        <f>eelarve!A27</f>
        <v>2.2.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6.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43"/>
      <c r="I42" s="146"/>
      <c r="J42" s="147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306"/>
      <c r="N44" s="52"/>
    </row>
    <row r="45" spans="1:14" ht="12.75">
      <c r="A45" s="66"/>
      <c r="B45" s="265">
        <f>eelarve!E28</f>
        <v>0</v>
      </c>
      <c r="C45" s="265">
        <f>eelarve!F28</f>
        <v>0</v>
      </c>
      <c r="D45" s="265">
        <f>eelarve!G28</f>
        <v>0</v>
      </c>
      <c r="E45" s="265">
        <f>eelarve!H28</f>
        <v>0</v>
      </c>
      <c r="F45" s="265">
        <f>eelarve!I28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6" customHeight="1">
      <c r="A46" s="255">
        <f>eelarve!A28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5.7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306"/>
      <c r="N62" s="52"/>
    </row>
    <row r="63" spans="1:14" ht="12.75">
      <c r="A63" s="66"/>
      <c r="B63" s="265">
        <f>eelarve!E29</f>
        <v>0</v>
      </c>
      <c r="C63" s="265">
        <f>eelarve!F29</f>
        <v>0</v>
      </c>
      <c r="D63" s="265">
        <f>eelarve!G29</f>
        <v>0</v>
      </c>
      <c r="E63" s="265">
        <f>eelarve!H29</f>
        <v>0</v>
      </c>
      <c r="F63" s="265">
        <f>eelarve!I29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3.75" customHeight="1">
      <c r="A64" s="255">
        <f>eelarve!A29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9.5" customHeight="1">
      <c r="A65" s="255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256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304"/>
      <c r="N66" s="52"/>
    </row>
    <row r="67" spans="1:14" ht="12.75">
      <c r="A67" s="256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305"/>
      <c r="N67" s="52"/>
    </row>
    <row r="68" spans="1:14" ht="12.75">
      <c r="A68" s="256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305"/>
      <c r="N68" s="52"/>
    </row>
    <row r="69" spans="1:14" ht="12.75">
      <c r="A69" s="256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305"/>
      <c r="N69" s="52"/>
    </row>
    <row r="70" spans="1:14" ht="12.75">
      <c r="A70" s="256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305"/>
      <c r="N70" s="52"/>
    </row>
    <row r="71" spans="1:14" ht="12.75">
      <c r="A71" s="256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305"/>
      <c r="N71" s="52"/>
    </row>
    <row r="72" spans="1:14" ht="12.75">
      <c r="A72" s="256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305"/>
      <c r="N72" s="52"/>
    </row>
    <row r="73" spans="1:14" ht="12.75">
      <c r="A73" s="257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305"/>
      <c r="N73" s="52"/>
    </row>
    <row r="74" spans="1:14" ht="12.75">
      <c r="A74" s="257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305"/>
      <c r="N74" s="52"/>
    </row>
    <row r="75" spans="1:14" ht="12.75">
      <c r="A75" s="257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305"/>
      <c r="N75" s="52"/>
    </row>
    <row r="76" spans="1:14" ht="12.75">
      <c r="A76" s="257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305"/>
      <c r="N76" s="52"/>
    </row>
    <row r="77" spans="1:14" ht="12.75">
      <c r="A77" s="257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305"/>
      <c r="N77" s="52"/>
    </row>
    <row r="78" spans="1:14" ht="12.75">
      <c r="A78" s="257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305"/>
      <c r="N78" s="52"/>
    </row>
    <row r="79" spans="1:14" ht="12.75">
      <c r="A79" s="257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305"/>
      <c r="N79" s="52"/>
    </row>
    <row r="80" spans="1:14" ht="12.75">
      <c r="A80" s="258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306"/>
      <c r="N80" s="52"/>
    </row>
    <row r="81" spans="1:14" ht="12.75">
      <c r="A81" s="66"/>
      <c r="B81" s="265">
        <f>eelarve!E30</f>
        <v>0</v>
      </c>
      <c r="C81" s="265">
        <f>eelarve!F30</f>
        <v>0</v>
      </c>
      <c r="D81" s="265">
        <f>eelarve!G30</f>
        <v>0</v>
      </c>
      <c r="E81" s="265">
        <f>eelarve!H30</f>
        <v>0</v>
      </c>
      <c r="F81" s="265">
        <f>eelarve!I30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4.5" customHeight="1">
      <c r="A82" s="255">
        <f>eelarve!A30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6.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44"/>
      <c r="J84" s="145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44"/>
      <c r="J85" s="145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46"/>
      <c r="J86" s="147"/>
      <c r="K86" s="111"/>
      <c r="L86" s="109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46"/>
      <c r="J87" s="147"/>
      <c r="K87" s="111"/>
      <c r="L87" s="109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46"/>
      <c r="J88" s="147"/>
      <c r="K88" s="111"/>
      <c r="L88" s="109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46"/>
      <c r="J89" s="147"/>
      <c r="K89" s="111"/>
      <c r="L89" s="109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46"/>
      <c r="J90" s="147"/>
      <c r="K90" s="111"/>
      <c r="L90" s="109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46"/>
      <c r="J91" s="147"/>
      <c r="K91" s="111"/>
      <c r="L91" s="109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46"/>
      <c r="J92" s="147"/>
      <c r="K92" s="111"/>
      <c r="L92" s="109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46"/>
      <c r="J93" s="147"/>
      <c r="K93" s="111"/>
      <c r="L93" s="109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46"/>
      <c r="J94" s="147"/>
      <c r="K94" s="111"/>
      <c r="L94" s="109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46"/>
      <c r="J95" s="147"/>
      <c r="K95" s="111"/>
      <c r="L95" s="109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46"/>
      <c r="J96" s="147"/>
      <c r="K96" s="111"/>
      <c r="L96" s="109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46"/>
      <c r="J97" s="147"/>
      <c r="K97" s="111"/>
      <c r="L97" s="109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48"/>
      <c r="J98" s="149"/>
      <c r="K98" s="113"/>
      <c r="L98" s="150"/>
      <c r="M98" s="306"/>
      <c r="N98" s="52"/>
    </row>
    <row r="99" spans="1:14" ht="12.75">
      <c r="A99" s="66"/>
      <c r="B99" s="265">
        <f>eelarve!E31</f>
        <v>0</v>
      </c>
      <c r="C99" s="265">
        <f>eelarve!F31</f>
        <v>0</v>
      </c>
      <c r="D99" s="265">
        <f>eelarve!G31</f>
        <v>0</v>
      </c>
      <c r="E99" s="265">
        <f>eelarve!H31</f>
        <v>0</v>
      </c>
      <c r="F99" s="265">
        <f>eelarve!I31</f>
        <v>0</v>
      </c>
      <c r="G99" s="267"/>
      <c r="H99" s="268"/>
      <c r="I99" s="268"/>
      <c r="J99" s="268"/>
      <c r="K99" s="268"/>
      <c r="L99" s="269"/>
      <c r="M99" s="252">
        <f>B99-C101-D101-E101-F101</f>
        <v>0</v>
      </c>
      <c r="N99" s="52"/>
    </row>
    <row r="100" spans="1:14" ht="6" customHeight="1">
      <c r="A100" s="255">
        <f>eelarve!A31</f>
        <v>0</v>
      </c>
      <c r="B100" s="266"/>
      <c r="C100" s="266"/>
      <c r="D100" s="266"/>
      <c r="E100" s="266"/>
      <c r="F100" s="266"/>
      <c r="G100" s="270"/>
      <c r="H100" s="271"/>
      <c r="I100" s="271"/>
      <c r="J100" s="271"/>
      <c r="K100" s="271"/>
      <c r="L100" s="272"/>
      <c r="M100" s="253"/>
      <c r="N100" s="52"/>
    </row>
    <row r="101" spans="1:14" ht="16.5" customHeight="1">
      <c r="A101" s="255"/>
      <c r="B101" s="259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273"/>
      <c r="H101" s="274"/>
      <c r="I101" s="274"/>
      <c r="J101" s="274"/>
      <c r="K101" s="274"/>
      <c r="L101" s="275"/>
      <c r="M101" s="254"/>
      <c r="N101" s="52"/>
    </row>
    <row r="102" spans="1:14" ht="12.75">
      <c r="A102" s="256"/>
      <c r="B102" s="260"/>
      <c r="C102" s="106"/>
      <c r="D102" s="106"/>
      <c r="E102" s="106"/>
      <c r="F102" s="106"/>
      <c r="G102" s="108"/>
      <c r="H102" s="143"/>
      <c r="I102" s="144"/>
      <c r="J102" s="145"/>
      <c r="K102" s="108"/>
      <c r="L102" s="109"/>
      <c r="M102" s="304"/>
      <c r="N102" s="52"/>
    </row>
    <row r="103" spans="1:14" ht="12.75">
      <c r="A103" s="256"/>
      <c r="B103" s="260"/>
      <c r="C103" s="106"/>
      <c r="D103" s="106"/>
      <c r="E103" s="106"/>
      <c r="F103" s="106"/>
      <c r="G103" s="108"/>
      <c r="H103" s="143"/>
      <c r="I103" s="144"/>
      <c r="J103" s="145"/>
      <c r="K103" s="108"/>
      <c r="L103" s="109"/>
      <c r="M103" s="305"/>
      <c r="N103" s="52"/>
    </row>
    <row r="104" spans="1:14" ht="12.75">
      <c r="A104" s="256"/>
      <c r="B104" s="260"/>
      <c r="C104" s="106"/>
      <c r="D104" s="106"/>
      <c r="E104" s="106"/>
      <c r="F104" s="106"/>
      <c r="G104" s="111"/>
      <c r="H104" s="111"/>
      <c r="I104" s="146"/>
      <c r="J104" s="147"/>
      <c r="K104" s="111"/>
      <c r="L104" s="109"/>
      <c r="M104" s="305"/>
      <c r="N104" s="52"/>
    </row>
    <row r="105" spans="1:14" ht="12.75">
      <c r="A105" s="256"/>
      <c r="B105" s="260"/>
      <c r="C105" s="106"/>
      <c r="D105" s="106"/>
      <c r="E105" s="106"/>
      <c r="F105" s="106"/>
      <c r="G105" s="111"/>
      <c r="H105" s="111"/>
      <c r="I105" s="146"/>
      <c r="J105" s="147"/>
      <c r="K105" s="111"/>
      <c r="L105" s="109"/>
      <c r="M105" s="305"/>
      <c r="N105" s="52"/>
    </row>
    <row r="106" spans="1:14" ht="12.75">
      <c r="A106" s="256"/>
      <c r="B106" s="260"/>
      <c r="C106" s="106"/>
      <c r="D106" s="106"/>
      <c r="E106" s="106"/>
      <c r="F106" s="106"/>
      <c r="G106" s="111"/>
      <c r="H106" s="111"/>
      <c r="I106" s="146"/>
      <c r="J106" s="147"/>
      <c r="K106" s="111"/>
      <c r="L106" s="109"/>
      <c r="M106" s="305"/>
      <c r="N106" s="52"/>
    </row>
    <row r="107" spans="1:14" ht="12.75">
      <c r="A107" s="256"/>
      <c r="B107" s="260"/>
      <c r="C107" s="106"/>
      <c r="D107" s="106"/>
      <c r="E107" s="106"/>
      <c r="F107" s="106"/>
      <c r="G107" s="111"/>
      <c r="H107" s="111"/>
      <c r="I107" s="146"/>
      <c r="J107" s="147"/>
      <c r="K107" s="111"/>
      <c r="L107" s="109"/>
      <c r="M107" s="305"/>
      <c r="N107" s="52"/>
    </row>
    <row r="108" spans="1:14" ht="12.75">
      <c r="A108" s="256"/>
      <c r="B108" s="260"/>
      <c r="C108" s="106"/>
      <c r="D108" s="106"/>
      <c r="E108" s="106"/>
      <c r="F108" s="106"/>
      <c r="G108" s="111"/>
      <c r="H108" s="111"/>
      <c r="I108" s="146"/>
      <c r="J108" s="147"/>
      <c r="K108" s="111"/>
      <c r="L108" s="109"/>
      <c r="M108" s="305"/>
      <c r="N108" s="52"/>
    </row>
    <row r="109" spans="1:14" ht="12.75">
      <c r="A109" s="257"/>
      <c r="B109" s="260"/>
      <c r="C109" s="106"/>
      <c r="D109" s="106"/>
      <c r="E109" s="106"/>
      <c r="F109" s="106"/>
      <c r="G109" s="111"/>
      <c r="H109" s="111"/>
      <c r="I109" s="146"/>
      <c r="J109" s="147"/>
      <c r="K109" s="111"/>
      <c r="L109" s="109"/>
      <c r="M109" s="305"/>
      <c r="N109" s="52"/>
    </row>
    <row r="110" spans="1:14" ht="12.75">
      <c r="A110" s="257"/>
      <c r="B110" s="260"/>
      <c r="C110" s="106"/>
      <c r="D110" s="106"/>
      <c r="E110" s="106"/>
      <c r="F110" s="106"/>
      <c r="G110" s="111"/>
      <c r="H110" s="111"/>
      <c r="I110" s="146"/>
      <c r="J110" s="147"/>
      <c r="K110" s="111"/>
      <c r="L110" s="109"/>
      <c r="M110" s="305"/>
      <c r="N110" s="52"/>
    </row>
    <row r="111" spans="1:14" ht="12.75">
      <c r="A111" s="257"/>
      <c r="B111" s="260"/>
      <c r="C111" s="106"/>
      <c r="D111" s="106"/>
      <c r="E111" s="106"/>
      <c r="F111" s="106"/>
      <c r="G111" s="111"/>
      <c r="H111" s="111"/>
      <c r="I111" s="146"/>
      <c r="J111" s="147"/>
      <c r="K111" s="111"/>
      <c r="L111" s="109"/>
      <c r="M111" s="305"/>
      <c r="N111" s="52"/>
    </row>
    <row r="112" spans="1:14" ht="12.75">
      <c r="A112" s="257"/>
      <c r="B112" s="260"/>
      <c r="C112" s="106"/>
      <c r="D112" s="106"/>
      <c r="E112" s="106"/>
      <c r="F112" s="106"/>
      <c r="G112" s="111"/>
      <c r="H112" s="111"/>
      <c r="I112" s="146"/>
      <c r="J112" s="147"/>
      <c r="K112" s="111"/>
      <c r="L112" s="109"/>
      <c r="M112" s="305"/>
      <c r="N112" s="52"/>
    </row>
    <row r="113" spans="1:14" ht="12.75">
      <c r="A113" s="257"/>
      <c r="B113" s="260"/>
      <c r="C113" s="106"/>
      <c r="D113" s="106"/>
      <c r="E113" s="106"/>
      <c r="F113" s="106"/>
      <c r="G113" s="111"/>
      <c r="H113" s="111"/>
      <c r="I113" s="146"/>
      <c r="J113" s="147"/>
      <c r="K113" s="111"/>
      <c r="L113" s="109"/>
      <c r="M113" s="305"/>
      <c r="N113" s="52"/>
    </row>
    <row r="114" spans="1:14" ht="12.75">
      <c r="A114" s="257"/>
      <c r="B114" s="260"/>
      <c r="C114" s="106"/>
      <c r="D114" s="106"/>
      <c r="E114" s="106"/>
      <c r="F114" s="106"/>
      <c r="G114" s="111"/>
      <c r="H114" s="111"/>
      <c r="I114" s="146"/>
      <c r="J114" s="147"/>
      <c r="K114" s="111"/>
      <c r="L114" s="109"/>
      <c r="M114" s="305"/>
      <c r="N114" s="52"/>
    </row>
    <row r="115" spans="1:14" ht="12.75">
      <c r="A115" s="257"/>
      <c r="B115" s="260"/>
      <c r="C115" s="106"/>
      <c r="D115" s="106"/>
      <c r="E115" s="106"/>
      <c r="F115" s="106"/>
      <c r="G115" s="111"/>
      <c r="H115" s="111"/>
      <c r="I115" s="146"/>
      <c r="J115" s="147"/>
      <c r="K115" s="111"/>
      <c r="L115" s="109"/>
      <c r="M115" s="305"/>
      <c r="N115" s="52"/>
    </row>
    <row r="116" spans="1:14" ht="12.75">
      <c r="A116" s="258"/>
      <c r="B116" s="261"/>
      <c r="C116" s="218"/>
      <c r="D116" s="218"/>
      <c r="E116" s="218"/>
      <c r="F116" s="218"/>
      <c r="G116" s="113"/>
      <c r="H116" s="113"/>
      <c r="I116" s="148"/>
      <c r="J116" s="149"/>
      <c r="K116" s="113"/>
      <c r="L116" s="150"/>
      <c r="M116" s="306"/>
      <c r="N116" s="52"/>
    </row>
    <row r="117" spans="1:14" ht="12.75">
      <c r="A117" s="66"/>
      <c r="B117" s="265">
        <f>eelarve!E32</f>
        <v>0</v>
      </c>
      <c r="C117" s="265">
        <f>eelarve!F32</f>
        <v>0</v>
      </c>
      <c r="D117" s="265">
        <f>eelarve!G32</f>
        <v>0</v>
      </c>
      <c r="E117" s="265">
        <f>eelarve!H32</f>
        <v>0</v>
      </c>
      <c r="F117" s="265">
        <f>eelarve!I32</f>
        <v>0</v>
      </c>
      <c r="G117" s="267"/>
      <c r="H117" s="268"/>
      <c r="I117" s="268"/>
      <c r="J117" s="268"/>
      <c r="K117" s="268"/>
      <c r="L117" s="269"/>
      <c r="M117" s="252">
        <f>B117-C119-D119-E119-F119</f>
        <v>0</v>
      </c>
      <c r="N117" s="52"/>
    </row>
    <row r="118" spans="1:14" ht="3.75" customHeight="1">
      <c r="A118" s="255">
        <f>eelarve!A32</f>
        <v>0</v>
      </c>
      <c r="B118" s="266"/>
      <c r="C118" s="266"/>
      <c r="D118" s="266"/>
      <c r="E118" s="266"/>
      <c r="F118" s="266"/>
      <c r="G118" s="270"/>
      <c r="H118" s="271"/>
      <c r="I118" s="271"/>
      <c r="J118" s="271"/>
      <c r="K118" s="271"/>
      <c r="L118" s="272"/>
      <c r="M118" s="253"/>
      <c r="N118" s="52"/>
    </row>
    <row r="119" spans="1:14" ht="18" customHeight="1">
      <c r="A119" s="255"/>
      <c r="B119" s="259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273"/>
      <c r="H119" s="274"/>
      <c r="I119" s="274"/>
      <c r="J119" s="274"/>
      <c r="K119" s="274"/>
      <c r="L119" s="275"/>
      <c r="M119" s="254"/>
      <c r="N119" s="52"/>
    </row>
    <row r="120" spans="1:14" ht="12.75">
      <c r="A120" s="256"/>
      <c r="B120" s="260"/>
      <c r="C120" s="106"/>
      <c r="D120" s="106"/>
      <c r="E120" s="106"/>
      <c r="F120" s="106"/>
      <c r="G120" s="108"/>
      <c r="H120" s="143"/>
      <c r="I120" s="144"/>
      <c r="J120" s="145"/>
      <c r="K120" s="108"/>
      <c r="L120" s="109"/>
      <c r="M120" s="304"/>
      <c r="N120" s="52"/>
    </row>
    <row r="121" spans="1:14" ht="12.75">
      <c r="A121" s="256"/>
      <c r="B121" s="260"/>
      <c r="C121" s="106"/>
      <c r="D121" s="106"/>
      <c r="E121" s="106"/>
      <c r="F121" s="106"/>
      <c r="G121" s="108"/>
      <c r="H121" s="143"/>
      <c r="I121" s="144"/>
      <c r="J121" s="145"/>
      <c r="K121" s="108"/>
      <c r="L121" s="109"/>
      <c r="M121" s="305"/>
      <c r="N121" s="52"/>
    </row>
    <row r="122" spans="1:14" ht="12.75">
      <c r="A122" s="256"/>
      <c r="B122" s="260"/>
      <c r="C122" s="106"/>
      <c r="D122" s="106"/>
      <c r="E122" s="106"/>
      <c r="F122" s="106"/>
      <c r="G122" s="111"/>
      <c r="H122" s="111"/>
      <c r="I122" s="146"/>
      <c r="J122" s="147"/>
      <c r="K122" s="111"/>
      <c r="L122" s="109"/>
      <c r="M122" s="305"/>
      <c r="N122" s="52"/>
    </row>
    <row r="123" spans="1:14" ht="12.75">
      <c r="A123" s="256"/>
      <c r="B123" s="260"/>
      <c r="C123" s="106"/>
      <c r="D123" s="106"/>
      <c r="E123" s="106"/>
      <c r="F123" s="106"/>
      <c r="G123" s="111"/>
      <c r="H123" s="111"/>
      <c r="I123" s="146"/>
      <c r="J123" s="147"/>
      <c r="K123" s="111"/>
      <c r="L123" s="109"/>
      <c r="M123" s="305"/>
      <c r="N123" s="52"/>
    </row>
    <row r="124" spans="1:14" ht="12.75">
      <c r="A124" s="256"/>
      <c r="B124" s="260"/>
      <c r="C124" s="106"/>
      <c r="D124" s="106"/>
      <c r="E124" s="106"/>
      <c r="F124" s="106"/>
      <c r="G124" s="111"/>
      <c r="H124" s="111"/>
      <c r="I124" s="146"/>
      <c r="J124" s="147"/>
      <c r="K124" s="111"/>
      <c r="L124" s="109"/>
      <c r="M124" s="305"/>
      <c r="N124" s="52"/>
    </row>
    <row r="125" spans="1:14" ht="12.75">
      <c r="A125" s="256"/>
      <c r="B125" s="260"/>
      <c r="C125" s="106"/>
      <c r="D125" s="106"/>
      <c r="E125" s="106"/>
      <c r="F125" s="106"/>
      <c r="G125" s="111"/>
      <c r="H125" s="111"/>
      <c r="I125" s="146"/>
      <c r="J125" s="147"/>
      <c r="K125" s="111"/>
      <c r="L125" s="109"/>
      <c r="M125" s="305"/>
      <c r="N125" s="52"/>
    </row>
    <row r="126" spans="1:14" ht="12.75">
      <c r="A126" s="256"/>
      <c r="B126" s="260"/>
      <c r="C126" s="106"/>
      <c r="D126" s="106"/>
      <c r="E126" s="106"/>
      <c r="F126" s="106"/>
      <c r="G126" s="111"/>
      <c r="H126" s="111"/>
      <c r="I126" s="146"/>
      <c r="J126" s="147"/>
      <c r="K126" s="111"/>
      <c r="L126" s="109"/>
      <c r="M126" s="305"/>
      <c r="N126" s="52"/>
    </row>
    <row r="127" spans="1:14" ht="12.75">
      <c r="A127" s="257"/>
      <c r="B127" s="260"/>
      <c r="C127" s="106"/>
      <c r="D127" s="106"/>
      <c r="E127" s="106"/>
      <c r="F127" s="106"/>
      <c r="G127" s="111"/>
      <c r="H127" s="111"/>
      <c r="I127" s="146"/>
      <c r="J127" s="147"/>
      <c r="K127" s="111"/>
      <c r="L127" s="109"/>
      <c r="M127" s="305"/>
      <c r="N127" s="52"/>
    </row>
    <row r="128" spans="1:14" ht="12.75">
      <c r="A128" s="257"/>
      <c r="B128" s="260"/>
      <c r="C128" s="106"/>
      <c r="D128" s="106"/>
      <c r="E128" s="106"/>
      <c r="F128" s="106"/>
      <c r="G128" s="111"/>
      <c r="H128" s="111"/>
      <c r="I128" s="146"/>
      <c r="J128" s="147"/>
      <c r="K128" s="111"/>
      <c r="L128" s="109"/>
      <c r="M128" s="305"/>
      <c r="N128" s="52"/>
    </row>
    <row r="129" spans="1:14" ht="12.75">
      <c r="A129" s="257"/>
      <c r="B129" s="260"/>
      <c r="C129" s="106"/>
      <c r="D129" s="106"/>
      <c r="E129" s="106"/>
      <c r="F129" s="106"/>
      <c r="G129" s="111"/>
      <c r="H129" s="111"/>
      <c r="I129" s="146"/>
      <c r="J129" s="147"/>
      <c r="K129" s="111"/>
      <c r="L129" s="109"/>
      <c r="M129" s="305"/>
      <c r="N129" s="52"/>
    </row>
    <row r="130" spans="1:14" ht="12.75">
      <c r="A130" s="257"/>
      <c r="B130" s="260"/>
      <c r="C130" s="106"/>
      <c r="D130" s="106"/>
      <c r="E130" s="106"/>
      <c r="F130" s="106"/>
      <c r="G130" s="111"/>
      <c r="H130" s="111"/>
      <c r="I130" s="146"/>
      <c r="J130" s="147"/>
      <c r="K130" s="111"/>
      <c r="L130" s="109"/>
      <c r="M130" s="305"/>
      <c r="N130" s="52"/>
    </row>
    <row r="131" spans="1:14" ht="12.75">
      <c r="A131" s="257"/>
      <c r="B131" s="260"/>
      <c r="C131" s="106"/>
      <c r="D131" s="106"/>
      <c r="E131" s="106"/>
      <c r="F131" s="106"/>
      <c r="G131" s="111"/>
      <c r="H131" s="111"/>
      <c r="I131" s="146"/>
      <c r="J131" s="147"/>
      <c r="K131" s="111"/>
      <c r="L131" s="109"/>
      <c r="M131" s="305"/>
      <c r="N131" s="52"/>
    </row>
    <row r="132" spans="1:14" ht="12.75">
      <c r="A132" s="257"/>
      <c r="B132" s="260"/>
      <c r="C132" s="106"/>
      <c r="D132" s="106"/>
      <c r="E132" s="106"/>
      <c r="F132" s="106"/>
      <c r="G132" s="111"/>
      <c r="H132" s="111"/>
      <c r="I132" s="146"/>
      <c r="J132" s="147"/>
      <c r="K132" s="111"/>
      <c r="L132" s="109"/>
      <c r="M132" s="305"/>
      <c r="N132" s="52"/>
    </row>
    <row r="133" spans="1:14" ht="12.75">
      <c r="A133" s="257"/>
      <c r="B133" s="260"/>
      <c r="C133" s="106"/>
      <c r="D133" s="106"/>
      <c r="E133" s="106"/>
      <c r="F133" s="106"/>
      <c r="G133" s="111"/>
      <c r="H133" s="111"/>
      <c r="I133" s="146"/>
      <c r="J133" s="147"/>
      <c r="K133" s="111"/>
      <c r="L133" s="109"/>
      <c r="M133" s="305"/>
      <c r="N133" s="52"/>
    </row>
    <row r="134" spans="1:14" ht="12.75">
      <c r="A134" s="258"/>
      <c r="B134" s="261"/>
      <c r="C134" s="218"/>
      <c r="D134" s="218"/>
      <c r="E134" s="218"/>
      <c r="F134" s="218"/>
      <c r="G134" s="113"/>
      <c r="H134" s="113"/>
      <c r="I134" s="148"/>
      <c r="J134" s="149"/>
      <c r="K134" s="113"/>
      <c r="L134" s="150"/>
      <c r="M134" s="306"/>
      <c r="N134" s="52"/>
    </row>
    <row r="135" spans="1:14" ht="12.75">
      <c r="A135" s="66"/>
      <c r="B135" s="265">
        <f>eelarve!E33</f>
        <v>0</v>
      </c>
      <c r="C135" s="265">
        <f>eelarve!F33</f>
        <v>0</v>
      </c>
      <c r="D135" s="265">
        <f>eelarve!G33</f>
        <v>0</v>
      </c>
      <c r="E135" s="265">
        <f>eelarve!H33</f>
        <v>0</v>
      </c>
      <c r="F135" s="265">
        <f>eelarve!I33</f>
        <v>0</v>
      </c>
      <c r="G135" s="267"/>
      <c r="H135" s="268"/>
      <c r="I135" s="268"/>
      <c r="J135" s="268"/>
      <c r="K135" s="268"/>
      <c r="L135" s="269"/>
      <c r="M135" s="252">
        <f>B135-C137-D137-E137-F137</f>
        <v>0</v>
      </c>
      <c r="N135" s="52"/>
    </row>
    <row r="136" spans="1:14" ht="3" customHeight="1">
      <c r="A136" s="255">
        <f>eelarve!A33</f>
        <v>0</v>
      </c>
      <c r="B136" s="266"/>
      <c r="C136" s="266"/>
      <c r="D136" s="266"/>
      <c r="E136" s="266"/>
      <c r="F136" s="266"/>
      <c r="G136" s="270"/>
      <c r="H136" s="271"/>
      <c r="I136" s="271"/>
      <c r="J136" s="271"/>
      <c r="K136" s="271"/>
      <c r="L136" s="272"/>
      <c r="M136" s="253"/>
      <c r="N136" s="52"/>
    </row>
    <row r="137" spans="1:14" ht="18.75" customHeight="1">
      <c r="A137" s="255"/>
      <c r="B137" s="259"/>
      <c r="C137" s="68">
        <f>SUM(C138:C152)</f>
        <v>0</v>
      </c>
      <c r="D137" s="68">
        <f>SUM(D138:D152)</f>
        <v>0</v>
      </c>
      <c r="E137" s="68">
        <f>SUM(E138:E152)</f>
        <v>0</v>
      </c>
      <c r="F137" s="68">
        <f>SUM(F138:F152)</f>
        <v>0</v>
      </c>
      <c r="G137" s="273"/>
      <c r="H137" s="274"/>
      <c r="I137" s="274"/>
      <c r="J137" s="274"/>
      <c r="K137" s="274"/>
      <c r="L137" s="275"/>
      <c r="M137" s="254"/>
      <c r="N137" s="52"/>
    </row>
    <row r="138" spans="1:14" ht="12.75">
      <c r="A138" s="256"/>
      <c r="B138" s="260"/>
      <c r="C138" s="106"/>
      <c r="D138" s="106"/>
      <c r="E138" s="106"/>
      <c r="F138" s="106"/>
      <c r="G138" s="108"/>
      <c r="H138" s="143"/>
      <c r="I138" s="144"/>
      <c r="J138" s="145"/>
      <c r="K138" s="108"/>
      <c r="L138" s="109"/>
      <c r="M138" s="304"/>
      <c r="N138" s="52"/>
    </row>
    <row r="139" spans="1:14" ht="12.75">
      <c r="A139" s="256"/>
      <c r="B139" s="260"/>
      <c r="C139" s="106"/>
      <c r="D139" s="106"/>
      <c r="E139" s="106"/>
      <c r="F139" s="106"/>
      <c r="G139" s="108"/>
      <c r="H139" s="143"/>
      <c r="I139" s="144"/>
      <c r="J139" s="145"/>
      <c r="K139" s="108"/>
      <c r="L139" s="109"/>
      <c r="M139" s="305"/>
      <c r="N139" s="52"/>
    </row>
    <row r="140" spans="1:14" ht="12.75">
      <c r="A140" s="256"/>
      <c r="B140" s="260"/>
      <c r="C140" s="106"/>
      <c r="D140" s="106"/>
      <c r="E140" s="106"/>
      <c r="F140" s="106"/>
      <c r="G140" s="111"/>
      <c r="H140" s="111"/>
      <c r="I140" s="146"/>
      <c r="J140" s="147"/>
      <c r="K140" s="111"/>
      <c r="L140" s="109"/>
      <c r="M140" s="305"/>
      <c r="N140" s="52"/>
    </row>
    <row r="141" spans="1:14" ht="12.75">
      <c r="A141" s="256"/>
      <c r="B141" s="260"/>
      <c r="C141" s="106"/>
      <c r="D141" s="106"/>
      <c r="E141" s="106"/>
      <c r="F141" s="106"/>
      <c r="G141" s="111"/>
      <c r="H141" s="111"/>
      <c r="I141" s="146"/>
      <c r="J141" s="147"/>
      <c r="K141" s="111"/>
      <c r="L141" s="109"/>
      <c r="M141" s="305"/>
      <c r="N141" s="52"/>
    </row>
    <row r="142" spans="1:14" ht="12.75">
      <c r="A142" s="256"/>
      <c r="B142" s="260"/>
      <c r="C142" s="106"/>
      <c r="D142" s="106"/>
      <c r="E142" s="106"/>
      <c r="F142" s="106"/>
      <c r="G142" s="111"/>
      <c r="H142" s="111"/>
      <c r="I142" s="146"/>
      <c r="J142" s="147"/>
      <c r="K142" s="111"/>
      <c r="L142" s="109"/>
      <c r="M142" s="305"/>
      <c r="N142" s="52"/>
    </row>
    <row r="143" spans="1:14" ht="12.75">
      <c r="A143" s="256"/>
      <c r="B143" s="260"/>
      <c r="C143" s="106"/>
      <c r="D143" s="106"/>
      <c r="E143" s="106"/>
      <c r="F143" s="106"/>
      <c r="G143" s="111"/>
      <c r="H143" s="111"/>
      <c r="I143" s="146"/>
      <c r="J143" s="147"/>
      <c r="K143" s="111"/>
      <c r="L143" s="109"/>
      <c r="M143" s="305"/>
      <c r="N143" s="52"/>
    </row>
    <row r="144" spans="1:14" ht="12.75">
      <c r="A144" s="256"/>
      <c r="B144" s="260"/>
      <c r="C144" s="106"/>
      <c r="D144" s="106"/>
      <c r="E144" s="106"/>
      <c r="F144" s="106"/>
      <c r="G144" s="111"/>
      <c r="H144" s="111"/>
      <c r="I144" s="146"/>
      <c r="J144" s="147"/>
      <c r="K144" s="111"/>
      <c r="L144" s="109"/>
      <c r="M144" s="305"/>
      <c r="N144" s="52"/>
    </row>
    <row r="145" spans="1:14" ht="12.75">
      <c r="A145" s="257"/>
      <c r="B145" s="260"/>
      <c r="C145" s="106"/>
      <c r="D145" s="106"/>
      <c r="E145" s="106"/>
      <c r="F145" s="106"/>
      <c r="G145" s="111"/>
      <c r="H145" s="111"/>
      <c r="I145" s="146"/>
      <c r="J145" s="147"/>
      <c r="K145" s="111"/>
      <c r="L145" s="109"/>
      <c r="M145" s="305"/>
      <c r="N145" s="52"/>
    </row>
    <row r="146" spans="1:14" ht="12.75">
      <c r="A146" s="257"/>
      <c r="B146" s="260"/>
      <c r="C146" s="106"/>
      <c r="D146" s="106"/>
      <c r="E146" s="106"/>
      <c r="F146" s="106"/>
      <c r="G146" s="111"/>
      <c r="H146" s="111"/>
      <c r="I146" s="146"/>
      <c r="J146" s="147"/>
      <c r="K146" s="111"/>
      <c r="L146" s="109"/>
      <c r="M146" s="305"/>
      <c r="N146" s="52"/>
    </row>
    <row r="147" spans="1:14" ht="12.75">
      <c r="A147" s="257"/>
      <c r="B147" s="260"/>
      <c r="C147" s="106"/>
      <c r="D147" s="106"/>
      <c r="E147" s="106"/>
      <c r="F147" s="106"/>
      <c r="G147" s="111"/>
      <c r="H147" s="111"/>
      <c r="I147" s="146"/>
      <c r="J147" s="147"/>
      <c r="K147" s="111"/>
      <c r="L147" s="109"/>
      <c r="M147" s="305"/>
      <c r="N147" s="52"/>
    </row>
    <row r="148" spans="1:14" ht="12.75">
      <c r="A148" s="257"/>
      <c r="B148" s="260"/>
      <c r="C148" s="106"/>
      <c r="D148" s="106"/>
      <c r="E148" s="106"/>
      <c r="F148" s="106"/>
      <c r="G148" s="111"/>
      <c r="H148" s="111"/>
      <c r="I148" s="146"/>
      <c r="J148" s="147"/>
      <c r="K148" s="111"/>
      <c r="L148" s="109"/>
      <c r="M148" s="305"/>
      <c r="N148" s="52"/>
    </row>
    <row r="149" spans="1:14" ht="12.75">
      <c r="A149" s="257"/>
      <c r="B149" s="260"/>
      <c r="C149" s="106"/>
      <c r="D149" s="106"/>
      <c r="E149" s="106"/>
      <c r="F149" s="106"/>
      <c r="G149" s="111"/>
      <c r="H149" s="111"/>
      <c r="I149" s="146"/>
      <c r="J149" s="147"/>
      <c r="K149" s="111"/>
      <c r="L149" s="109"/>
      <c r="M149" s="305"/>
      <c r="N149" s="52"/>
    </row>
    <row r="150" spans="1:14" ht="12.75">
      <c r="A150" s="257"/>
      <c r="B150" s="260"/>
      <c r="C150" s="106"/>
      <c r="D150" s="106"/>
      <c r="E150" s="106"/>
      <c r="F150" s="106"/>
      <c r="G150" s="111"/>
      <c r="H150" s="111"/>
      <c r="I150" s="146"/>
      <c r="J150" s="147"/>
      <c r="K150" s="111"/>
      <c r="L150" s="109"/>
      <c r="M150" s="305"/>
      <c r="N150" s="52"/>
    </row>
    <row r="151" spans="1:14" ht="12.75">
      <c r="A151" s="257"/>
      <c r="B151" s="260"/>
      <c r="C151" s="106"/>
      <c r="D151" s="106"/>
      <c r="E151" s="106"/>
      <c r="F151" s="106"/>
      <c r="G151" s="111"/>
      <c r="H151" s="111"/>
      <c r="I151" s="146"/>
      <c r="J151" s="147"/>
      <c r="K151" s="111"/>
      <c r="L151" s="109"/>
      <c r="M151" s="305"/>
      <c r="N151" s="52"/>
    </row>
    <row r="152" spans="1:14" ht="12.75">
      <c r="A152" s="258"/>
      <c r="B152" s="261"/>
      <c r="C152" s="218"/>
      <c r="D152" s="218"/>
      <c r="E152" s="218"/>
      <c r="F152" s="218"/>
      <c r="G152" s="113"/>
      <c r="H152" s="113"/>
      <c r="I152" s="148"/>
      <c r="J152" s="149"/>
      <c r="K152" s="113"/>
      <c r="L152" s="150"/>
      <c r="M152" s="306"/>
      <c r="N152" s="52"/>
    </row>
    <row r="153" spans="1:14" ht="12.75">
      <c r="A153" s="66"/>
      <c r="B153" s="265">
        <f>eelarve!E34</f>
        <v>0</v>
      </c>
      <c r="C153" s="265">
        <f>eelarve!F34</f>
        <v>0</v>
      </c>
      <c r="D153" s="265">
        <f>eelarve!G34</f>
        <v>0</v>
      </c>
      <c r="E153" s="265">
        <f>eelarve!H34</f>
        <v>0</v>
      </c>
      <c r="F153" s="265">
        <f>eelarve!I34</f>
        <v>0</v>
      </c>
      <c r="G153" s="267"/>
      <c r="H153" s="268"/>
      <c r="I153" s="268"/>
      <c r="J153" s="268"/>
      <c r="K153" s="268"/>
      <c r="L153" s="269"/>
      <c r="M153" s="252">
        <f>B153-C155-D155-E155-F155</f>
        <v>0</v>
      </c>
      <c r="N153" s="52"/>
    </row>
    <row r="154" spans="1:14" ht="4.5" customHeight="1">
      <c r="A154" s="255">
        <f>eelarve!A34</f>
        <v>0</v>
      </c>
      <c r="B154" s="266"/>
      <c r="C154" s="266"/>
      <c r="D154" s="266"/>
      <c r="E154" s="266"/>
      <c r="F154" s="266"/>
      <c r="G154" s="270"/>
      <c r="H154" s="271"/>
      <c r="I154" s="271"/>
      <c r="J154" s="271"/>
      <c r="K154" s="271"/>
      <c r="L154" s="272"/>
      <c r="M154" s="253"/>
      <c r="N154" s="52"/>
    </row>
    <row r="155" spans="1:14" ht="18.75" customHeight="1">
      <c r="A155" s="255"/>
      <c r="B155" s="259"/>
      <c r="C155" s="68">
        <f>SUM(C156:C170)</f>
        <v>0</v>
      </c>
      <c r="D155" s="68">
        <f>SUM(D156:D170)</f>
        <v>0</v>
      </c>
      <c r="E155" s="68">
        <f>SUM(E156:E170)</f>
        <v>0</v>
      </c>
      <c r="F155" s="68">
        <f>SUM(F156:F170)</f>
        <v>0</v>
      </c>
      <c r="G155" s="273"/>
      <c r="H155" s="274"/>
      <c r="I155" s="274"/>
      <c r="J155" s="274"/>
      <c r="K155" s="274"/>
      <c r="L155" s="275"/>
      <c r="M155" s="254"/>
      <c r="N155" s="52"/>
    </row>
    <row r="156" spans="1:14" ht="12.75">
      <c r="A156" s="256"/>
      <c r="B156" s="260"/>
      <c r="C156" s="106"/>
      <c r="D156" s="106"/>
      <c r="E156" s="106"/>
      <c r="F156" s="106"/>
      <c r="G156" s="108"/>
      <c r="H156" s="143"/>
      <c r="I156" s="144"/>
      <c r="J156" s="145"/>
      <c r="K156" s="108"/>
      <c r="L156" s="109"/>
      <c r="M156" s="304"/>
      <c r="N156" s="52"/>
    </row>
    <row r="157" spans="1:14" ht="12.75">
      <c r="A157" s="256"/>
      <c r="B157" s="260"/>
      <c r="C157" s="106"/>
      <c r="D157" s="106"/>
      <c r="E157" s="106"/>
      <c r="F157" s="106"/>
      <c r="G157" s="108"/>
      <c r="H157" s="143"/>
      <c r="I157" s="144"/>
      <c r="J157" s="145"/>
      <c r="K157" s="108"/>
      <c r="L157" s="109"/>
      <c r="M157" s="305"/>
      <c r="N157" s="52"/>
    </row>
    <row r="158" spans="1:14" ht="12.75">
      <c r="A158" s="256"/>
      <c r="B158" s="260"/>
      <c r="C158" s="106"/>
      <c r="D158" s="106"/>
      <c r="E158" s="106"/>
      <c r="F158" s="106"/>
      <c r="G158" s="111"/>
      <c r="H158" s="111"/>
      <c r="I158" s="146"/>
      <c r="J158" s="147"/>
      <c r="K158" s="111"/>
      <c r="L158" s="109"/>
      <c r="M158" s="305"/>
      <c r="N158" s="52"/>
    </row>
    <row r="159" spans="1:14" ht="12.75">
      <c r="A159" s="256"/>
      <c r="B159" s="260"/>
      <c r="C159" s="106"/>
      <c r="D159" s="106"/>
      <c r="E159" s="106"/>
      <c r="F159" s="106"/>
      <c r="G159" s="111"/>
      <c r="H159" s="111"/>
      <c r="I159" s="146"/>
      <c r="J159" s="147"/>
      <c r="K159" s="111"/>
      <c r="L159" s="109"/>
      <c r="M159" s="305"/>
      <c r="N159" s="52"/>
    </row>
    <row r="160" spans="1:14" ht="12.75">
      <c r="A160" s="256"/>
      <c r="B160" s="260"/>
      <c r="C160" s="106"/>
      <c r="D160" s="106"/>
      <c r="E160" s="106"/>
      <c r="F160" s="106"/>
      <c r="G160" s="111"/>
      <c r="H160" s="111"/>
      <c r="I160" s="146"/>
      <c r="J160" s="147"/>
      <c r="K160" s="111"/>
      <c r="L160" s="109"/>
      <c r="M160" s="305"/>
      <c r="N160" s="52"/>
    </row>
    <row r="161" spans="1:14" ht="12.75">
      <c r="A161" s="256"/>
      <c r="B161" s="260"/>
      <c r="C161" s="106"/>
      <c r="D161" s="106"/>
      <c r="E161" s="106"/>
      <c r="F161" s="106"/>
      <c r="G161" s="111"/>
      <c r="H161" s="111"/>
      <c r="I161" s="146"/>
      <c r="J161" s="147"/>
      <c r="K161" s="111"/>
      <c r="L161" s="109"/>
      <c r="M161" s="305"/>
      <c r="N161" s="52"/>
    </row>
    <row r="162" spans="1:14" ht="12.75">
      <c r="A162" s="256"/>
      <c r="B162" s="260"/>
      <c r="C162" s="106"/>
      <c r="D162" s="106"/>
      <c r="E162" s="106"/>
      <c r="F162" s="106"/>
      <c r="G162" s="111"/>
      <c r="H162" s="111"/>
      <c r="I162" s="146"/>
      <c r="J162" s="147"/>
      <c r="K162" s="111"/>
      <c r="L162" s="109"/>
      <c r="M162" s="305"/>
      <c r="N162" s="52"/>
    </row>
    <row r="163" spans="1:14" ht="12.75">
      <c r="A163" s="257"/>
      <c r="B163" s="260"/>
      <c r="C163" s="106"/>
      <c r="D163" s="106"/>
      <c r="E163" s="106"/>
      <c r="F163" s="106"/>
      <c r="G163" s="111"/>
      <c r="H163" s="111"/>
      <c r="I163" s="146"/>
      <c r="J163" s="147"/>
      <c r="K163" s="111"/>
      <c r="L163" s="109"/>
      <c r="M163" s="305"/>
      <c r="N163" s="52"/>
    </row>
    <row r="164" spans="1:14" ht="12.75">
      <c r="A164" s="257"/>
      <c r="B164" s="260"/>
      <c r="C164" s="106"/>
      <c r="D164" s="106"/>
      <c r="E164" s="106"/>
      <c r="F164" s="106"/>
      <c r="G164" s="111"/>
      <c r="H164" s="111"/>
      <c r="I164" s="146"/>
      <c r="J164" s="147"/>
      <c r="K164" s="111"/>
      <c r="L164" s="109"/>
      <c r="M164" s="305"/>
      <c r="N164" s="52"/>
    </row>
    <row r="165" spans="1:14" ht="12.75">
      <c r="A165" s="257"/>
      <c r="B165" s="260"/>
      <c r="C165" s="106"/>
      <c r="D165" s="106"/>
      <c r="E165" s="106"/>
      <c r="F165" s="106"/>
      <c r="G165" s="111"/>
      <c r="H165" s="111"/>
      <c r="I165" s="146"/>
      <c r="J165" s="147"/>
      <c r="K165" s="111"/>
      <c r="L165" s="109"/>
      <c r="M165" s="305"/>
      <c r="N165" s="52"/>
    </row>
    <row r="166" spans="1:14" ht="12.75">
      <c r="A166" s="257"/>
      <c r="B166" s="260"/>
      <c r="C166" s="106"/>
      <c r="D166" s="106"/>
      <c r="E166" s="106"/>
      <c r="F166" s="106"/>
      <c r="G166" s="111"/>
      <c r="H166" s="111"/>
      <c r="I166" s="146"/>
      <c r="J166" s="147"/>
      <c r="K166" s="111"/>
      <c r="L166" s="109"/>
      <c r="M166" s="305"/>
      <c r="N166" s="52"/>
    </row>
    <row r="167" spans="1:14" ht="12.75">
      <c r="A167" s="257"/>
      <c r="B167" s="260"/>
      <c r="C167" s="106"/>
      <c r="D167" s="106"/>
      <c r="E167" s="106"/>
      <c r="F167" s="106"/>
      <c r="G167" s="111"/>
      <c r="H167" s="111"/>
      <c r="I167" s="146"/>
      <c r="J167" s="147"/>
      <c r="K167" s="111"/>
      <c r="L167" s="109"/>
      <c r="M167" s="305"/>
      <c r="N167" s="52"/>
    </row>
    <row r="168" spans="1:14" ht="12.75">
      <c r="A168" s="257"/>
      <c r="B168" s="260"/>
      <c r="C168" s="106"/>
      <c r="D168" s="106"/>
      <c r="E168" s="106"/>
      <c r="F168" s="106"/>
      <c r="G168" s="111"/>
      <c r="H168" s="111"/>
      <c r="I168" s="146"/>
      <c r="J168" s="147"/>
      <c r="K168" s="111"/>
      <c r="L168" s="109"/>
      <c r="M168" s="305"/>
      <c r="N168" s="52"/>
    </row>
    <row r="169" spans="1:14" ht="12.75">
      <c r="A169" s="257"/>
      <c r="B169" s="260"/>
      <c r="C169" s="106"/>
      <c r="D169" s="106"/>
      <c r="E169" s="106"/>
      <c r="F169" s="106"/>
      <c r="G169" s="111"/>
      <c r="H169" s="111"/>
      <c r="I169" s="146"/>
      <c r="J169" s="147"/>
      <c r="K169" s="111"/>
      <c r="L169" s="109"/>
      <c r="M169" s="305"/>
      <c r="N169" s="52"/>
    </row>
    <row r="170" spans="1:14" ht="12.75">
      <c r="A170" s="258"/>
      <c r="B170" s="261"/>
      <c r="C170" s="218"/>
      <c r="D170" s="218"/>
      <c r="E170" s="218"/>
      <c r="F170" s="218"/>
      <c r="G170" s="113"/>
      <c r="H170" s="113"/>
      <c r="I170" s="148"/>
      <c r="J170" s="149"/>
      <c r="K170" s="113"/>
      <c r="L170" s="150"/>
      <c r="M170" s="306"/>
      <c r="N170" s="52"/>
    </row>
    <row r="171" spans="1:14" ht="12.75">
      <c r="A171" s="66"/>
      <c r="B171" s="265">
        <f>eelarve!E35</f>
        <v>0</v>
      </c>
      <c r="C171" s="265">
        <f>eelarve!F35</f>
        <v>0</v>
      </c>
      <c r="D171" s="265">
        <f>eelarve!G35</f>
        <v>0</v>
      </c>
      <c r="E171" s="265">
        <f>eelarve!H35</f>
        <v>0</v>
      </c>
      <c r="F171" s="265">
        <f>eelarve!I35</f>
        <v>0</v>
      </c>
      <c r="G171" s="267"/>
      <c r="H171" s="268"/>
      <c r="I171" s="268"/>
      <c r="J171" s="268"/>
      <c r="K171" s="268"/>
      <c r="L171" s="269"/>
      <c r="M171" s="252">
        <f>B171-C173-D173-E173-F173</f>
        <v>0</v>
      </c>
      <c r="N171" s="52"/>
    </row>
    <row r="172" spans="1:14" ht="4.5" customHeight="1">
      <c r="A172" s="255">
        <f>eelarve!A35</f>
        <v>0</v>
      </c>
      <c r="B172" s="266"/>
      <c r="C172" s="266"/>
      <c r="D172" s="266"/>
      <c r="E172" s="266"/>
      <c r="F172" s="266"/>
      <c r="G172" s="270"/>
      <c r="H172" s="271"/>
      <c r="I172" s="271"/>
      <c r="J172" s="271"/>
      <c r="K172" s="271"/>
      <c r="L172" s="272"/>
      <c r="M172" s="253"/>
      <c r="N172" s="52"/>
    </row>
    <row r="173" spans="1:14" ht="20.25" customHeight="1">
      <c r="A173" s="255"/>
      <c r="B173" s="259"/>
      <c r="C173" s="68">
        <f>SUM(C174:C188)</f>
        <v>0</v>
      </c>
      <c r="D173" s="68">
        <f>SUM(D174:D188)</f>
        <v>0</v>
      </c>
      <c r="E173" s="68">
        <f>SUM(E174:E188)</f>
        <v>0</v>
      </c>
      <c r="F173" s="68">
        <f>SUM(F174:F188)</f>
        <v>0</v>
      </c>
      <c r="G173" s="273"/>
      <c r="H173" s="274"/>
      <c r="I173" s="274"/>
      <c r="J173" s="274"/>
      <c r="K173" s="274"/>
      <c r="L173" s="275"/>
      <c r="M173" s="254"/>
      <c r="N173" s="52"/>
    </row>
    <row r="174" spans="1:14" ht="12.75">
      <c r="A174" s="256"/>
      <c r="B174" s="260"/>
      <c r="C174" s="106"/>
      <c r="D174" s="106"/>
      <c r="E174" s="106"/>
      <c r="F174" s="106"/>
      <c r="G174" s="108"/>
      <c r="H174" s="143"/>
      <c r="I174" s="144"/>
      <c r="J174" s="145"/>
      <c r="K174" s="108"/>
      <c r="L174" s="109"/>
      <c r="M174" s="304"/>
      <c r="N174" s="52"/>
    </row>
    <row r="175" spans="1:14" ht="12.75">
      <c r="A175" s="256"/>
      <c r="B175" s="260"/>
      <c r="C175" s="106"/>
      <c r="D175" s="106"/>
      <c r="E175" s="106"/>
      <c r="F175" s="106"/>
      <c r="G175" s="108"/>
      <c r="H175" s="143"/>
      <c r="I175" s="144"/>
      <c r="J175" s="145"/>
      <c r="K175" s="108"/>
      <c r="L175" s="109"/>
      <c r="M175" s="305"/>
      <c r="N175" s="52"/>
    </row>
    <row r="176" spans="1:14" ht="12.75">
      <c r="A176" s="256"/>
      <c r="B176" s="260"/>
      <c r="C176" s="106"/>
      <c r="D176" s="106"/>
      <c r="E176" s="106"/>
      <c r="F176" s="106"/>
      <c r="G176" s="111"/>
      <c r="H176" s="111"/>
      <c r="I176" s="146"/>
      <c r="J176" s="147"/>
      <c r="K176" s="111"/>
      <c r="L176" s="109"/>
      <c r="M176" s="305"/>
      <c r="N176" s="52"/>
    </row>
    <row r="177" spans="1:14" ht="12.75">
      <c r="A177" s="256"/>
      <c r="B177" s="260"/>
      <c r="C177" s="106"/>
      <c r="D177" s="106"/>
      <c r="E177" s="106"/>
      <c r="F177" s="106"/>
      <c r="G177" s="111"/>
      <c r="H177" s="111"/>
      <c r="I177" s="146"/>
      <c r="J177" s="147"/>
      <c r="K177" s="111"/>
      <c r="L177" s="109"/>
      <c r="M177" s="305"/>
      <c r="N177" s="52"/>
    </row>
    <row r="178" spans="1:14" ht="12.75">
      <c r="A178" s="256"/>
      <c r="B178" s="260"/>
      <c r="C178" s="106"/>
      <c r="D178" s="106"/>
      <c r="E178" s="106"/>
      <c r="F178" s="106"/>
      <c r="G178" s="111"/>
      <c r="H178" s="111"/>
      <c r="I178" s="146"/>
      <c r="J178" s="147"/>
      <c r="K178" s="111"/>
      <c r="L178" s="109"/>
      <c r="M178" s="305"/>
      <c r="N178" s="52"/>
    </row>
    <row r="179" spans="1:14" ht="12.75">
      <c r="A179" s="256"/>
      <c r="B179" s="260"/>
      <c r="C179" s="106"/>
      <c r="D179" s="106"/>
      <c r="E179" s="106"/>
      <c r="F179" s="106"/>
      <c r="G179" s="111"/>
      <c r="H179" s="111"/>
      <c r="I179" s="146"/>
      <c r="J179" s="147"/>
      <c r="K179" s="111"/>
      <c r="L179" s="109"/>
      <c r="M179" s="305"/>
      <c r="N179" s="52"/>
    </row>
    <row r="180" spans="1:14" ht="12.75">
      <c r="A180" s="256"/>
      <c r="B180" s="260"/>
      <c r="C180" s="106"/>
      <c r="D180" s="106"/>
      <c r="E180" s="106"/>
      <c r="F180" s="106"/>
      <c r="G180" s="111"/>
      <c r="H180" s="111"/>
      <c r="I180" s="146"/>
      <c r="J180" s="147"/>
      <c r="K180" s="111"/>
      <c r="L180" s="109"/>
      <c r="M180" s="305"/>
      <c r="N180" s="52"/>
    </row>
    <row r="181" spans="1:14" ht="12.75">
      <c r="A181" s="257"/>
      <c r="B181" s="260"/>
      <c r="C181" s="106"/>
      <c r="D181" s="106"/>
      <c r="E181" s="106"/>
      <c r="F181" s="106"/>
      <c r="G181" s="111"/>
      <c r="H181" s="111"/>
      <c r="I181" s="146"/>
      <c r="J181" s="147"/>
      <c r="K181" s="111"/>
      <c r="L181" s="109"/>
      <c r="M181" s="305"/>
      <c r="N181" s="52"/>
    </row>
    <row r="182" spans="1:14" ht="12.75">
      <c r="A182" s="257"/>
      <c r="B182" s="260"/>
      <c r="C182" s="106"/>
      <c r="D182" s="106"/>
      <c r="E182" s="106"/>
      <c r="F182" s="106"/>
      <c r="G182" s="111"/>
      <c r="H182" s="111"/>
      <c r="I182" s="146"/>
      <c r="J182" s="147"/>
      <c r="K182" s="111"/>
      <c r="L182" s="109"/>
      <c r="M182" s="305"/>
      <c r="N182" s="52"/>
    </row>
    <row r="183" spans="1:14" ht="12.75">
      <c r="A183" s="257"/>
      <c r="B183" s="260"/>
      <c r="C183" s="106"/>
      <c r="D183" s="106"/>
      <c r="E183" s="106"/>
      <c r="F183" s="106"/>
      <c r="G183" s="111"/>
      <c r="H183" s="111"/>
      <c r="I183" s="146"/>
      <c r="J183" s="147"/>
      <c r="K183" s="111"/>
      <c r="L183" s="109"/>
      <c r="M183" s="305"/>
      <c r="N183" s="52"/>
    </row>
    <row r="184" spans="1:14" ht="12.75">
      <c r="A184" s="257"/>
      <c r="B184" s="260"/>
      <c r="C184" s="106"/>
      <c r="D184" s="106"/>
      <c r="E184" s="106"/>
      <c r="F184" s="106"/>
      <c r="G184" s="111"/>
      <c r="H184" s="111"/>
      <c r="I184" s="146"/>
      <c r="J184" s="147"/>
      <c r="K184" s="111"/>
      <c r="L184" s="109"/>
      <c r="M184" s="305"/>
      <c r="N184" s="52"/>
    </row>
    <row r="185" spans="1:14" ht="12.75">
      <c r="A185" s="257"/>
      <c r="B185" s="260"/>
      <c r="C185" s="106"/>
      <c r="D185" s="106"/>
      <c r="E185" s="106"/>
      <c r="F185" s="106"/>
      <c r="G185" s="111"/>
      <c r="H185" s="111"/>
      <c r="I185" s="146"/>
      <c r="J185" s="147"/>
      <c r="K185" s="111"/>
      <c r="L185" s="109"/>
      <c r="M185" s="305"/>
      <c r="N185" s="52"/>
    </row>
    <row r="186" spans="1:14" ht="12.75">
      <c r="A186" s="257"/>
      <c r="B186" s="260"/>
      <c r="C186" s="106"/>
      <c r="D186" s="106"/>
      <c r="E186" s="106"/>
      <c r="F186" s="106"/>
      <c r="G186" s="111"/>
      <c r="H186" s="111"/>
      <c r="I186" s="146"/>
      <c r="J186" s="147"/>
      <c r="K186" s="111"/>
      <c r="L186" s="109"/>
      <c r="M186" s="305"/>
      <c r="N186" s="52"/>
    </row>
    <row r="187" spans="1:14" ht="12.75">
      <c r="A187" s="257"/>
      <c r="B187" s="260"/>
      <c r="C187" s="106"/>
      <c r="D187" s="106"/>
      <c r="E187" s="106"/>
      <c r="F187" s="106"/>
      <c r="G187" s="111"/>
      <c r="H187" s="111"/>
      <c r="I187" s="146"/>
      <c r="J187" s="147"/>
      <c r="K187" s="111"/>
      <c r="L187" s="109"/>
      <c r="M187" s="305"/>
      <c r="N187" s="52"/>
    </row>
    <row r="188" spans="1:14" ht="12.75">
      <c r="A188" s="258"/>
      <c r="B188" s="261"/>
      <c r="C188" s="218"/>
      <c r="D188" s="218"/>
      <c r="E188" s="218"/>
      <c r="F188" s="218"/>
      <c r="G188" s="113"/>
      <c r="H188" s="113"/>
      <c r="I188" s="148"/>
      <c r="J188" s="149"/>
      <c r="K188" s="113"/>
      <c r="L188" s="150"/>
      <c r="M188" s="306"/>
      <c r="N188" s="52"/>
    </row>
    <row r="189" spans="1:14" ht="12.75">
      <c r="A189" s="52"/>
      <c r="B189" s="70"/>
      <c r="C189" s="70"/>
      <c r="D189" s="70"/>
      <c r="E189" s="70"/>
      <c r="F189" s="70"/>
      <c r="G189" s="70"/>
      <c r="H189" s="70"/>
      <c r="I189" s="70"/>
      <c r="J189" s="93"/>
      <c r="K189" s="70"/>
      <c r="L189" s="70"/>
      <c r="M189" s="70"/>
      <c r="N189" s="52"/>
    </row>
  </sheetData>
  <sheetProtection password="CA1D" sheet="1" insertRows="0"/>
  <mergeCells count="113"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C171:C172"/>
    <mergeCell ref="D171:D172"/>
    <mergeCell ref="E171:E172"/>
    <mergeCell ref="F171:F172"/>
    <mergeCell ref="G171:L173"/>
    <mergeCell ref="M135:M137"/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70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D3" sqref="D3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121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6.5" customHeight="1">
      <c r="A3" s="71" t="s">
        <v>27</v>
      </c>
      <c r="B3" s="216">
        <f>eelarve!E36</f>
        <v>0</v>
      </c>
      <c r="C3" s="216">
        <f>eelarve!F36</f>
        <v>0</v>
      </c>
      <c r="D3" s="216">
        <f>eelarve!G36</f>
        <v>0</v>
      </c>
      <c r="E3" s="216">
        <f>eelarve!H36</f>
        <v>0</v>
      </c>
      <c r="F3" s="216">
        <f>eelarve!I36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C11+C29+C47+C65+C83+C101+C119+C137+C155</f>
        <v>0</v>
      </c>
      <c r="D4" s="217">
        <f>D11+D29+D47+D65+D83+D101+D119+D137+D155</f>
        <v>0</v>
      </c>
      <c r="E4" s="217">
        <f>E11+E29+E47+E65+E83+E101+E119+E137+E155</f>
        <v>0</v>
      </c>
      <c r="F4" s="217">
        <f>F11+F29+F47+F65+F83+F101+F119+F137+F155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7.2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5.75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291" t="str">
        <f>'1. Tööjõukulud'!L7:L8</f>
        <v>Pangaarvelt tasumise kuupäev</v>
      </c>
      <c r="M7" s="309"/>
      <c r="N7" s="63"/>
    </row>
    <row r="8" spans="1:14" ht="48.7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eelarve!E37</f>
        <v>0</v>
      </c>
      <c r="C9" s="265">
        <f>eelarve!F37</f>
        <v>0</v>
      </c>
      <c r="D9" s="265">
        <f>eelarve!G37</f>
        <v>0</v>
      </c>
      <c r="E9" s="265">
        <f>eelarve!H37</f>
        <v>0</v>
      </c>
      <c r="F9" s="265">
        <f>eelarve!I37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5.25" customHeight="1">
      <c r="A10" s="255" t="str">
        <f>eelarve!A37</f>
        <v>3.1.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6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43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eelarve!E38</f>
        <v>0</v>
      </c>
      <c r="C27" s="265">
        <f>eelarve!F38</f>
        <v>0</v>
      </c>
      <c r="D27" s="265">
        <f>eelarve!G38</f>
        <v>0</v>
      </c>
      <c r="E27" s="265">
        <f>eelarve!H38</f>
        <v>0</v>
      </c>
      <c r="F27" s="265">
        <f>eelarve!I38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5.25" customHeight="1">
      <c r="A28" s="255" t="str">
        <f>eelarve!A38</f>
        <v>3.2.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7.2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46"/>
      <c r="J42" s="147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306"/>
      <c r="N44" s="52"/>
    </row>
    <row r="45" spans="1:14" ht="12.75">
      <c r="A45" s="66"/>
      <c r="B45" s="265">
        <f>eelarve!E39</f>
        <v>0</v>
      </c>
      <c r="C45" s="265">
        <f>eelarve!F39</f>
        <v>0</v>
      </c>
      <c r="D45" s="265">
        <f>eelarve!G39</f>
        <v>0</v>
      </c>
      <c r="E45" s="265">
        <f>eelarve!H39</f>
        <v>0</v>
      </c>
      <c r="F45" s="265">
        <f>eelarve!I39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6" customHeight="1">
      <c r="A46" s="255">
        <f>eelarve!A39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8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306"/>
      <c r="N62" s="52"/>
    </row>
    <row r="63" spans="1:14" ht="12.75">
      <c r="A63" s="66"/>
      <c r="B63" s="265">
        <f>eelarve!E40</f>
        <v>0</v>
      </c>
      <c r="C63" s="265">
        <f>eelarve!F40</f>
        <v>0</v>
      </c>
      <c r="D63" s="265">
        <f>eelarve!G40</f>
        <v>0</v>
      </c>
      <c r="E63" s="265">
        <f>eelarve!H40</f>
        <v>0</v>
      </c>
      <c r="F63" s="265">
        <f>eelarve!I40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4.5" customHeight="1">
      <c r="A64" s="311">
        <f>eelarve!A40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7.25" customHeight="1">
      <c r="A65" s="311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312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304"/>
      <c r="N66" s="52"/>
    </row>
    <row r="67" spans="1:14" ht="12.75">
      <c r="A67" s="312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305"/>
      <c r="N67" s="52"/>
    </row>
    <row r="68" spans="1:14" ht="12.75">
      <c r="A68" s="312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305"/>
      <c r="N68" s="52"/>
    </row>
    <row r="69" spans="1:14" ht="12.75">
      <c r="A69" s="312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305"/>
      <c r="N69" s="52"/>
    </row>
    <row r="70" spans="1:14" ht="12.75">
      <c r="A70" s="312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305"/>
      <c r="N70" s="52"/>
    </row>
    <row r="71" spans="1:14" ht="12.75">
      <c r="A71" s="312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305"/>
      <c r="N71" s="52"/>
    </row>
    <row r="72" spans="1:14" ht="12.75">
      <c r="A72" s="312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305"/>
      <c r="N72" s="52"/>
    </row>
    <row r="73" spans="1:14" ht="12.75">
      <c r="A73" s="313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305"/>
      <c r="N73" s="52"/>
    </row>
    <row r="74" spans="1:14" ht="12.75">
      <c r="A74" s="313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305"/>
      <c r="N74" s="52"/>
    </row>
    <row r="75" spans="1:14" ht="12.75">
      <c r="A75" s="313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305"/>
      <c r="N75" s="52"/>
    </row>
    <row r="76" spans="1:14" ht="12.75">
      <c r="A76" s="313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305"/>
      <c r="N76" s="52"/>
    </row>
    <row r="77" spans="1:14" ht="12.75">
      <c r="A77" s="313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305"/>
      <c r="N77" s="52"/>
    </row>
    <row r="78" spans="1:14" ht="12.75">
      <c r="A78" s="313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305"/>
      <c r="N78" s="52"/>
    </row>
    <row r="79" spans="1:14" ht="12.75">
      <c r="A79" s="313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305"/>
      <c r="N79" s="52"/>
    </row>
    <row r="80" spans="1:14" ht="12.75">
      <c r="A80" s="314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306"/>
      <c r="N80" s="52"/>
    </row>
    <row r="81" spans="1:14" ht="12.75">
      <c r="A81" s="66"/>
      <c r="B81" s="265">
        <f>eelarve!E41</f>
        <v>0</v>
      </c>
      <c r="C81" s="265">
        <f>eelarve!F41</f>
        <v>0</v>
      </c>
      <c r="D81" s="265">
        <f>eelarve!G41</f>
        <v>0</v>
      </c>
      <c r="E81" s="265">
        <f>eelarve!H41</f>
        <v>0</v>
      </c>
      <c r="F81" s="265">
        <f>eelarve!I41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4.5" customHeight="1">
      <c r="A82" s="255">
        <f>eelarve!A41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8.7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44"/>
      <c r="J84" s="145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44"/>
      <c r="J85" s="145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46"/>
      <c r="J86" s="147"/>
      <c r="K86" s="111"/>
      <c r="L86" s="109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46"/>
      <c r="J87" s="147"/>
      <c r="K87" s="111"/>
      <c r="L87" s="109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46"/>
      <c r="J88" s="147"/>
      <c r="K88" s="111"/>
      <c r="L88" s="109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46"/>
      <c r="J89" s="147"/>
      <c r="K89" s="111"/>
      <c r="L89" s="109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46"/>
      <c r="J90" s="147"/>
      <c r="K90" s="111"/>
      <c r="L90" s="109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46"/>
      <c r="J91" s="147"/>
      <c r="K91" s="111"/>
      <c r="L91" s="109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46"/>
      <c r="J92" s="147"/>
      <c r="K92" s="111"/>
      <c r="L92" s="109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46"/>
      <c r="J93" s="147"/>
      <c r="K93" s="111"/>
      <c r="L93" s="109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46"/>
      <c r="J94" s="147"/>
      <c r="K94" s="111"/>
      <c r="L94" s="109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46"/>
      <c r="J95" s="147"/>
      <c r="K95" s="111"/>
      <c r="L95" s="109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46"/>
      <c r="J96" s="147"/>
      <c r="K96" s="111"/>
      <c r="L96" s="109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46"/>
      <c r="J97" s="147"/>
      <c r="K97" s="111"/>
      <c r="L97" s="109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48"/>
      <c r="J98" s="149"/>
      <c r="K98" s="113"/>
      <c r="L98" s="150"/>
      <c r="M98" s="306"/>
      <c r="N98" s="52"/>
    </row>
    <row r="99" spans="1:14" ht="12.75">
      <c r="A99" s="66"/>
      <c r="B99" s="265">
        <f>eelarve!E42</f>
        <v>0</v>
      </c>
      <c r="C99" s="265">
        <f>eelarve!F42</f>
        <v>0</v>
      </c>
      <c r="D99" s="265">
        <f>eelarve!G42</f>
        <v>0</v>
      </c>
      <c r="E99" s="265">
        <f>eelarve!H42</f>
        <v>0</v>
      </c>
      <c r="F99" s="265">
        <f>eelarve!I42</f>
        <v>0</v>
      </c>
      <c r="G99" s="267"/>
      <c r="H99" s="268"/>
      <c r="I99" s="268"/>
      <c r="J99" s="268"/>
      <c r="K99" s="268"/>
      <c r="L99" s="269"/>
      <c r="M99" s="252">
        <f>B99-C101-D101-E101-F101</f>
        <v>0</v>
      </c>
      <c r="N99" s="52"/>
    </row>
    <row r="100" spans="1:14" ht="5.25" customHeight="1">
      <c r="A100" s="255">
        <f>eelarve!A42</f>
        <v>0</v>
      </c>
      <c r="B100" s="266"/>
      <c r="C100" s="266"/>
      <c r="D100" s="266"/>
      <c r="E100" s="266"/>
      <c r="F100" s="266"/>
      <c r="G100" s="270"/>
      <c r="H100" s="271"/>
      <c r="I100" s="271"/>
      <c r="J100" s="271"/>
      <c r="K100" s="271"/>
      <c r="L100" s="272"/>
      <c r="M100" s="253"/>
      <c r="N100" s="52"/>
    </row>
    <row r="101" spans="1:14" ht="18" customHeight="1">
      <c r="A101" s="255"/>
      <c r="B101" s="259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273"/>
      <c r="H101" s="274"/>
      <c r="I101" s="274"/>
      <c r="J101" s="274"/>
      <c r="K101" s="274"/>
      <c r="L101" s="275"/>
      <c r="M101" s="254"/>
      <c r="N101" s="52"/>
    </row>
    <row r="102" spans="1:14" ht="12.75">
      <c r="A102" s="256"/>
      <c r="B102" s="260"/>
      <c r="C102" s="106"/>
      <c r="D102" s="106"/>
      <c r="E102" s="106"/>
      <c r="F102" s="106"/>
      <c r="G102" s="108"/>
      <c r="H102" s="143"/>
      <c r="I102" s="144"/>
      <c r="J102" s="145"/>
      <c r="K102" s="108"/>
      <c r="L102" s="109"/>
      <c r="M102" s="304"/>
      <c r="N102" s="52"/>
    </row>
    <row r="103" spans="1:14" ht="12.75">
      <c r="A103" s="256"/>
      <c r="B103" s="260"/>
      <c r="C103" s="106"/>
      <c r="D103" s="106"/>
      <c r="E103" s="106"/>
      <c r="F103" s="106"/>
      <c r="G103" s="108"/>
      <c r="H103" s="143"/>
      <c r="I103" s="144"/>
      <c r="J103" s="145"/>
      <c r="K103" s="108"/>
      <c r="L103" s="109"/>
      <c r="M103" s="305"/>
      <c r="N103" s="52"/>
    </row>
    <row r="104" spans="1:14" ht="12.75">
      <c r="A104" s="256"/>
      <c r="B104" s="260"/>
      <c r="C104" s="106"/>
      <c r="D104" s="106"/>
      <c r="E104" s="106"/>
      <c r="F104" s="106"/>
      <c r="G104" s="111"/>
      <c r="H104" s="111"/>
      <c r="I104" s="146"/>
      <c r="J104" s="147"/>
      <c r="K104" s="111"/>
      <c r="L104" s="109"/>
      <c r="M104" s="305"/>
      <c r="N104" s="52"/>
    </row>
    <row r="105" spans="1:14" ht="12.75">
      <c r="A105" s="256"/>
      <c r="B105" s="260"/>
      <c r="C105" s="106"/>
      <c r="D105" s="106"/>
      <c r="E105" s="106"/>
      <c r="F105" s="106"/>
      <c r="G105" s="111"/>
      <c r="H105" s="111"/>
      <c r="I105" s="146"/>
      <c r="J105" s="147"/>
      <c r="K105" s="111"/>
      <c r="L105" s="109"/>
      <c r="M105" s="305"/>
      <c r="N105" s="52"/>
    </row>
    <row r="106" spans="1:14" ht="12.75">
      <c r="A106" s="256"/>
      <c r="B106" s="260"/>
      <c r="C106" s="106"/>
      <c r="D106" s="106"/>
      <c r="E106" s="106"/>
      <c r="F106" s="106"/>
      <c r="G106" s="111"/>
      <c r="H106" s="111"/>
      <c r="I106" s="146"/>
      <c r="J106" s="147"/>
      <c r="K106" s="111"/>
      <c r="L106" s="109"/>
      <c r="M106" s="305"/>
      <c r="N106" s="52"/>
    </row>
    <row r="107" spans="1:14" ht="12.75">
      <c r="A107" s="256"/>
      <c r="B107" s="260"/>
      <c r="C107" s="106"/>
      <c r="D107" s="106"/>
      <c r="E107" s="106"/>
      <c r="F107" s="106"/>
      <c r="G107" s="111"/>
      <c r="H107" s="111"/>
      <c r="I107" s="146"/>
      <c r="J107" s="147"/>
      <c r="K107" s="111"/>
      <c r="L107" s="109"/>
      <c r="M107" s="305"/>
      <c r="N107" s="52"/>
    </row>
    <row r="108" spans="1:14" ht="12.75">
      <c r="A108" s="256"/>
      <c r="B108" s="260"/>
      <c r="C108" s="106"/>
      <c r="D108" s="106"/>
      <c r="E108" s="106"/>
      <c r="F108" s="106"/>
      <c r="G108" s="111"/>
      <c r="H108" s="111"/>
      <c r="I108" s="146"/>
      <c r="J108" s="147"/>
      <c r="K108" s="111"/>
      <c r="L108" s="109"/>
      <c r="M108" s="305"/>
      <c r="N108" s="52"/>
    </row>
    <row r="109" spans="1:14" ht="12.75">
      <c r="A109" s="257"/>
      <c r="B109" s="260"/>
      <c r="C109" s="106"/>
      <c r="D109" s="106"/>
      <c r="E109" s="106"/>
      <c r="F109" s="106"/>
      <c r="G109" s="111"/>
      <c r="H109" s="111"/>
      <c r="I109" s="146"/>
      <c r="J109" s="147"/>
      <c r="K109" s="111"/>
      <c r="L109" s="109"/>
      <c r="M109" s="305"/>
      <c r="N109" s="52"/>
    </row>
    <row r="110" spans="1:14" ht="12.75">
      <c r="A110" s="257"/>
      <c r="B110" s="260"/>
      <c r="C110" s="106"/>
      <c r="D110" s="106"/>
      <c r="E110" s="106"/>
      <c r="F110" s="106"/>
      <c r="G110" s="111"/>
      <c r="H110" s="111"/>
      <c r="I110" s="146"/>
      <c r="J110" s="147"/>
      <c r="K110" s="111"/>
      <c r="L110" s="109"/>
      <c r="M110" s="305"/>
      <c r="N110" s="52"/>
    </row>
    <row r="111" spans="1:14" ht="12.75">
      <c r="A111" s="257"/>
      <c r="B111" s="260"/>
      <c r="C111" s="106"/>
      <c r="D111" s="106"/>
      <c r="E111" s="106"/>
      <c r="F111" s="106"/>
      <c r="G111" s="111"/>
      <c r="H111" s="111"/>
      <c r="I111" s="146"/>
      <c r="J111" s="147"/>
      <c r="K111" s="111"/>
      <c r="L111" s="109"/>
      <c r="M111" s="305"/>
      <c r="N111" s="52"/>
    </row>
    <row r="112" spans="1:14" ht="12.75">
      <c r="A112" s="257"/>
      <c r="B112" s="260"/>
      <c r="C112" s="106"/>
      <c r="D112" s="106"/>
      <c r="E112" s="106"/>
      <c r="F112" s="106"/>
      <c r="G112" s="111"/>
      <c r="H112" s="111"/>
      <c r="I112" s="146"/>
      <c r="J112" s="147"/>
      <c r="K112" s="111"/>
      <c r="L112" s="109"/>
      <c r="M112" s="305"/>
      <c r="N112" s="52"/>
    </row>
    <row r="113" spans="1:14" ht="12.75">
      <c r="A113" s="257"/>
      <c r="B113" s="260"/>
      <c r="C113" s="106"/>
      <c r="D113" s="106"/>
      <c r="E113" s="106"/>
      <c r="F113" s="106"/>
      <c r="G113" s="111"/>
      <c r="H113" s="111"/>
      <c r="I113" s="146"/>
      <c r="J113" s="147"/>
      <c r="K113" s="111"/>
      <c r="L113" s="109"/>
      <c r="M113" s="305"/>
      <c r="N113" s="52"/>
    </row>
    <row r="114" spans="1:14" ht="12.75">
      <c r="A114" s="257"/>
      <c r="B114" s="260"/>
      <c r="C114" s="106"/>
      <c r="D114" s="106"/>
      <c r="E114" s="106"/>
      <c r="F114" s="106"/>
      <c r="G114" s="111"/>
      <c r="H114" s="111"/>
      <c r="I114" s="146"/>
      <c r="J114" s="147"/>
      <c r="K114" s="111"/>
      <c r="L114" s="109"/>
      <c r="M114" s="305"/>
      <c r="N114" s="52"/>
    </row>
    <row r="115" spans="1:14" ht="12.75">
      <c r="A115" s="257"/>
      <c r="B115" s="260"/>
      <c r="C115" s="106"/>
      <c r="D115" s="106"/>
      <c r="E115" s="106"/>
      <c r="F115" s="106"/>
      <c r="G115" s="111"/>
      <c r="H115" s="111"/>
      <c r="I115" s="146"/>
      <c r="J115" s="147"/>
      <c r="K115" s="111"/>
      <c r="L115" s="109"/>
      <c r="M115" s="305"/>
      <c r="N115" s="52"/>
    </row>
    <row r="116" spans="1:14" ht="12.75">
      <c r="A116" s="258"/>
      <c r="B116" s="261"/>
      <c r="C116" s="218"/>
      <c r="D116" s="218"/>
      <c r="E116" s="218"/>
      <c r="F116" s="218"/>
      <c r="G116" s="113"/>
      <c r="H116" s="113"/>
      <c r="I116" s="148"/>
      <c r="J116" s="149"/>
      <c r="K116" s="113"/>
      <c r="L116" s="150"/>
      <c r="M116" s="306"/>
      <c r="N116" s="52"/>
    </row>
    <row r="117" spans="1:14" ht="12.75">
      <c r="A117" s="249"/>
      <c r="B117" s="265">
        <f>eelarve!E43</f>
        <v>0</v>
      </c>
      <c r="C117" s="265">
        <f>eelarve!F43</f>
        <v>0</v>
      </c>
      <c r="D117" s="265">
        <f>eelarve!G43</f>
        <v>0</v>
      </c>
      <c r="E117" s="265">
        <f>eelarve!H43</f>
        <v>0</v>
      </c>
      <c r="F117" s="265">
        <f>eelarve!I43</f>
        <v>0</v>
      </c>
      <c r="G117" s="267"/>
      <c r="H117" s="268"/>
      <c r="I117" s="268"/>
      <c r="J117" s="268"/>
      <c r="K117" s="268"/>
      <c r="L117" s="269"/>
      <c r="M117" s="252">
        <f>B117-C119-D119-E119-F119</f>
        <v>0</v>
      </c>
      <c r="N117" s="52"/>
    </row>
    <row r="118" spans="1:14" ht="5.25" customHeight="1">
      <c r="A118" s="255">
        <f>eelarve!A43</f>
        <v>0</v>
      </c>
      <c r="B118" s="266"/>
      <c r="C118" s="266"/>
      <c r="D118" s="266"/>
      <c r="E118" s="266"/>
      <c r="F118" s="266"/>
      <c r="G118" s="270"/>
      <c r="H118" s="271"/>
      <c r="I118" s="271"/>
      <c r="J118" s="271"/>
      <c r="K118" s="271"/>
      <c r="L118" s="272"/>
      <c r="M118" s="253"/>
      <c r="N118" s="52"/>
    </row>
    <row r="119" spans="1:14" ht="18" customHeight="1">
      <c r="A119" s="255"/>
      <c r="B119" s="259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273"/>
      <c r="H119" s="274"/>
      <c r="I119" s="274"/>
      <c r="J119" s="274"/>
      <c r="K119" s="274"/>
      <c r="L119" s="275"/>
      <c r="M119" s="254"/>
      <c r="N119" s="52"/>
    </row>
    <row r="120" spans="1:14" ht="12.75">
      <c r="A120" s="256"/>
      <c r="B120" s="260"/>
      <c r="C120" s="106"/>
      <c r="D120" s="106"/>
      <c r="E120" s="106"/>
      <c r="F120" s="106"/>
      <c r="G120" s="108"/>
      <c r="H120" s="143"/>
      <c r="I120" s="144"/>
      <c r="J120" s="145"/>
      <c r="K120" s="108"/>
      <c r="L120" s="109"/>
      <c r="M120" s="304"/>
      <c r="N120" s="52"/>
    </row>
    <row r="121" spans="1:14" ht="12.75">
      <c r="A121" s="256"/>
      <c r="B121" s="260"/>
      <c r="C121" s="106"/>
      <c r="D121" s="106"/>
      <c r="E121" s="106"/>
      <c r="F121" s="106"/>
      <c r="G121" s="108"/>
      <c r="H121" s="143"/>
      <c r="I121" s="144"/>
      <c r="J121" s="145"/>
      <c r="K121" s="108"/>
      <c r="L121" s="109"/>
      <c r="M121" s="305"/>
      <c r="N121" s="52"/>
    </row>
    <row r="122" spans="1:14" ht="12.75">
      <c r="A122" s="256"/>
      <c r="B122" s="260"/>
      <c r="C122" s="106"/>
      <c r="D122" s="106"/>
      <c r="E122" s="106"/>
      <c r="F122" s="106"/>
      <c r="G122" s="111"/>
      <c r="H122" s="111"/>
      <c r="I122" s="146"/>
      <c r="J122" s="147"/>
      <c r="K122" s="111"/>
      <c r="L122" s="109"/>
      <c r="M122" s="305"/>
      <c r="N122" s="52"/>
    </row>
    <row r="123" spans="1:14" ht="12.75">
      <c r="A123" s="256"/>
      <c r="B123" s="260"/>
      <c r="C123" s="106"/>
      <c r="D123" s="106"/>
      <c r="E123" s="106"/>
      <c r="F123" s="106"/>
      <c r="G123" s="111"/>
      <c r="H123" s="111"/>
      <c r="I123" s="146"/>
      <c r="J123" s="147"/>
      <c r="K123" s="111"/>
      <c r="L123" s="109"/>
      <c r="M123" s="305"/>
      <c r="N123" s="52"/>
    </row>
    <row r="124" spans="1:14" ht="12.75">
      <c r="A124" s="256"/>
      <c r="B124" s="260"/>
      <c r="C124" s="106"/>
      <c r="D124" s="106"/>
      <c r="E124" s="106"/>
      <c r="F124" s="106"/>
      <c r="G124" s="111"/>
      <c r="H124" s="111"/>
      <c r="I124" s="146"/>
      <c r="J124" s="147"/>
      <c r="K124" s="111"/>
      <c r="L124" s="109"/>
      <c r="M124" s="305"/>
      <c r="N124" s="52"/>
    </row>
    <row r="125" spans="1:14" ht="12.75">
      <c r="A125" s="256"/>
      <c r="B125" s="260"/>
      <c r="C125" s="106"/>
      <c r="D125" s="106"/>
      <c r="E125" s="106"/>
      <c r="F125" s="106"/>
      <c r="G125" s="111"/>
      <c r="H125" s="111"/>
      <c r="I125" s="146"/>
      <c r="J125" s="147"/>
      <c r="K125" s="111"/>
      <c r="L125" s="109"/>
      <c r="M125" s="305"/>
      <c r="N125" s="52"/>
    </row>
    <row r="126" spans="1:14" ht="12.75">
      <c r="A126" s="256"/>
      <c r="B126" s="260"/>
      <c r="C126" s="106"/>
      <c r="D126" s="106"/>
      <c r="E126" s="106"/>
      <c r="F126" s="106"/>
      <c r="G126" s="111"/>
      <c r="H126" s="111"/>
      <c r="I126" s="146"/>
      <c r="J126" s="147"/>
      <c r="K126" s="111"/>
      <c r="L126" s="109"/>
      <c r="M126" s="305"/>
      <c r="N126" s="52"/>
    </row>
    <row r="127" spans="1:14" ht="12.75">
      <c r="A127" s="257"/>
      <c r="B127" s="260"/>
      <c r="C127" s="106"/>
      <c r="D127" s="106"/>
      <c r="E127" s="106"/>
      <c r="F127" s="106"/>
      <c r="G127" s="111"/>
      <c r="H127" s="111"/>
      <c r="I127" s="146"/>
      <c r="J127" s="147"/>
      <c r="K127" s="111"/>
      <c r="L127" s="109"/>
      <c r="M127" s="305"/>
      <c r="N127" s="52"/>
    </row>
    <row r="128" spans="1:14" ht="12.75">
      <c r="A128" s="257"/>
      <c r="B128" s="260"/>
      <c r="C128" s="106"/>
      <c r="D128" s="106"/>
      <c r="E128" s="106"/>
      <c r="F128" s="106"/>
      <c r="G128" s="111"/>
      <c r="H128" s="111"/>
      <c r="I128" s="146"/>
      <c r="J128" s="147"/>
      <c r="K128" s="111"/>
      <c r="L128" s="109"/>
      <c r="M128" s="305"/>
      <c r="N128" s="52"/>
    </row>
    <row r="129" spans="1:14" ht="12.75">
      <c r="A129" s="257"/>
      <c r="B129" s="260"/>
      <c r="C129" s="106"/>
      <c r="D129" s="106"/>
      <c r="E129" s="106"/>
      <c r="F129" s="106"/>
      <c r="G129" s="111"/>
      <c r="H129" s="111"/>
      <c r="I129" s="146"/>
      <c r="J129" s="147"/>
      <c r="K129" s="111"/>
      <c r="L129" s="109"/>
      <c r="M129" s="305"/>
      <c r="N129" s="52"/>
    </row>
    <row r="130" spans="1:14" ht="12.75">
      <c r="A130" s="257"/>
      <c r="B130" s="260"/>
      <c r="C130" s="106"/>
      <c r="D130" s="106"/>
      <c r="E130" s="106"/>
      <c r="F130" s="106"/>
      <c r="G130" s="111"/>
      <c r="H130" s="111"/>
      <c r="I130" s="146"/>
      <c r="J130" s="147"/>
      <c r="K130" s="111"/>
      <c r="L130" s="109"/>
      <c r="M130" s="305"/>
      <c r="N130" s="52"/>
    </row>
    <row r="131" spans="1:14" ht="12.75">
      <c r="A131" s="257"/>
      <c r="B131" s="260"/>
      <c r="C131" s="106"/>
      <c r="D131" s="106"/>
      <c r="E131" s="106"/>
      <c r="F131" s="106"/>
      <c r="G131" s="111"/>
      <c r="H131" s="111"/>
      <c r="I131" s="146"/>
      <c r="J131" s="147"/>
      <c r="K131" s="111"/>
      <c r="L131" s="109"/>
      <c r="M131" s="305"/>
      <c r="N131" s="52"/>
    </row>
    <row r="132" spans="1:14" ht="12.75">
      <c r="A132" s="257"/>
      <c r="B132" s="260"/>
      <c r="C132" s="106"/>
      <c r="D132" s="106"/>
      <c r="E132" s="106"/>
      <c r="F132" s="106"/>
      <c r="G132" s="111"/>
      <c r="H132" s="111"/>
      <c r="I132" s="146"/>
      <c r="J132" s="147"/>
      <c r="K132" s="111"/>
      <c r="L132" s="109"/>
      <c r="M132" s="305"/>
      <c r="N132" s="52"/>
    </row>
    <row r="133" spans="1:14" ht="12.75">
      <c r="A133" s="257"/>
      <c r="B133" s="260"/>
      <c r="C133" s="106"/>
      <c r="D133" s="106"/>
      <c r="E133" s="106"/>
      <c r="F133" s="106"/>
      <c r="G133" s="111"/>
      <c r="H133" s="111"/>
      <c r="I133" s="146"/>
      <c r="J133" s="147"/>
      <c r="K133" s="111"/>
      <c r="L133" s="109"/>
      <c r="M133" s="305"/>
      <c r="N133" s="52"/>
    </row>
    <row r="134" spans="1:14" ht="12.75">
      <c r="A134" s="258"/>
      <c r="B134" s="261"/>
      <c r="C134" s="218"/>
      <c r="D134" s="218"/>
      <c r="E134" s="218"/>
      <c r="F134" s="218"/>
      <c r="G134" s="113"/>
      <c r="H134" s="113"/>
      <c r="I134" s="148"/>
      <c r="J134" s="149"/>
      <c r="K134" s="113"/>
      <c r="L134" s="150"/>
      <c r="M134" s="306"/>
      <c r="N134" s="52"/>
    </row>
    <row r="135" spans="1:14" ht="12.75">
      <c r="A135" s="249"/>
      <c r="B135" s="265">
        <f>eelarve!E44</f>
        <v>0</v>
      </c>
      <c r="C135" s="265">
        <f>eelarve!F44</f>
        <v>0</v>
      </c>
      <c r="D135" s="265">
        <f>eelarve!G44</f>
        <v>0</v>
      </c>
      <c r="E135" s="265">
        <f>eelarve!H44</f>
        <v>0</v>
      </c>
      <c r="F135" s="265">
        <f>eelarve!I44</f>
        <v>0</v>
      </c>
      <c r="G135" s="267"/>
      <c r="H135" s="268"/>
      <c r="I135" s="268"/>
      <c r="J135" s="268"/>
      <c r="K135" s="268"/>
      <c r="L135" s="269"/>
      <c r="M135" s="252">
        <f>B135-C137-D137-E137-F137</f>
        <v>0</v>
      </c>
      <c r="N135" s="52"/>
    </row>
    <row r="136" spans="1:14" ht="5.25" customHeight="1">
      <c r="A136" s="255">
        <f>eelarve!A44</f>
        <v>0</v>
      </c>
      <c r="B136" s="266"/>
      <c r="C136" s="266"/>
      <c r="D136" s="266"/>
      <c r="E136" s="266"/>
      <c r="F136" s="266"/>
      <c r="G136" s="270"/>
      <c r="H136" s="271"/>
      <c r="I136" s="271"/>
      <c r="J136" s="271"/>
      <c r="K136" s="271"/>
      <c r="L136" s="272"/>
      <c r="M136" s="253"/>
      <c r="N136" s="52"/>
    </row>
    <row r="137" spans="1:14" ht="18" customHeight="1">
      <c r="A137" s="255"/>
      <c r="B137" s="259"/>
      <c r="C137" s="68">
        <f>SUM(C138:C152)</f>
        <v>0</v>
      </c>
      <c r="D137" s="68">
        <f>SUM(D138:D152)</f>
        <v>0</v>
      </c>
      <c r="E137" s="68">
        <f>SUM(E138:E152)</f>
        <v>0</v>
      </c>
      <c r="F137" s="68">
        <f>SUM(F138:F152)</f>
        <v>0</v>
      </c>
      <c r="G137" s="273"/>
      <c r="H137" s="274"/>
      <c r="I137" s="274"/>
      <c r="J137" s="274"/>
      <c r="K137" s="274"/>
      <c r="L137" s="275"/>
      <c r="M137" s="254"/>
      <c r="N137" s="52"/>
    </row>
    <row r="138" spans="1:14" ht="12.75">
      <c r="A138" s="256"/>
      <c r="B138" s="260"/>
      <c r="C138" s="106"/>
      <c r="D138" s="106"/>
      <c r="E138" s="106"/>
      <c r="F138" s="106"/>
      <c r="G138" s="108"/>
      <c r="H138" s="143"/>
      <c r="I138" s="144"/>
      <c r="J138" s="145"/>
      <c r="K138" s="108"/>
      <c r="L138" s="109"/>
      <c r="M138" s="304"/>
      <c r="N138" s="52"/>
    </row>
    <row r="139" spans="1:14" ht="12.75">
      <c r="A139" s="256"/>
      <c r="B139" s="260"/>
      <c r="C139" s="106"/>
      <c r="D139" s="106"/>
      <c r="E139" s="106"/>
      <c r="F139" s="106"/>
      <c r="G139" s="108"/>
      <c r="H139" s="143"/>
      <c r="I139" s="144"/>
      <c r="J139" s="145"/>
      <c r="K139" s="108"/>
      <c r="L139" s="109"/>
      <c r="M139" s="305"/>
      <c r="N139" s="52"/>
    </row>
    <row r="140" spans="1:14" ht="12.75">
      <c r="A140" s="256"/>
      <c r="B140" s="260"/>
      <c r="C140" s="106"/>
      <c r="D140" s="106"/>
      <c r="E140" s="106"/>
      <c r="F140" s="106"/>
      <c r="G140" s="111"/>
      <c r="H140" s="111"/>
      <c r="I140" s="146"/>
      <c r="J140" s="147"/>
      <c r="K140" s="111"/>
      <c r="L140" s="109"/>
      <c r="M140" s="305"/>
      <c r="N140" s="52"/>
    </row>
    <row r="141" spans="1:14" ht="12.75">
      <c r="A141" s="256"/>
      <c r="B141" s="260"/>
      <c r="C141" s="106"/>
      <c r="D141" s="106"/>
      <c r="E141" s="106"/>
      <c r="F141" s="106"/>
      <c r="G141" s="111"/>
      <c r="H141" s="111"/>
      <c r="I141" s="146"/>
      <c r="J141" s="147"/>
      <c r="K141" s="111"/>
      <c r="L141" s="109"/>
      <c r="M141" s="305"/>
      <c r="N141" s="52"/>
    </row>
    <row r="142" spans="1:14" ht="12.75">
      <c r="A142" s="256"/>
      <c r="B142" s="260"/>
      <c r="C142" s="106"/>
      <c r="D142" s="106"/>
      <c r="E142" s="106"/>
      <c r="F142" s="106"/>
      <c r="G142" s="111"/>
      <c r="H142" s="111"/>
      <c r="I142" s="146"/>
      <c r="J142" s="147"/>
      <c r="K142" s="111"/>
      <c r="L142" s="109"/>
      <c r="M142" s="305"/>
      <c r="N142" s="52"/>
    </row>
    <row r="143" spans="1:14" ht="12.75">
      <c r="A143" s="256"/>
      <c r="B143" s="260"/>
      <c r="C143" s="106"/>
      <c r="D143" s="106"/>
      <c r="E143" s="106"/>
      <c r="F143" s="106"/>
      <c r="G143" s="111"/>
      <c r="H143" s="111"/>
      <c r="I143" s="146"/>
      <c r="J143" s="147"/>
      <c r="K143" s="111"/>
      <c r="L143" s="109"/>
      <c r="M143" s="305"/>
      <c r="N143" s="52"/>
    </row>
    <row r="144" spans="1:14" ht="12.75">
      <c r="A144" s="256"/>
      <c r="B144" s="260"/>
      <c r="C144" s="106"/>
      <c r="D144" s="106"/>
      <c r="E144" s="106"/>
      <c r="F144" s="106"/>
      <c r="G144" s="111"/>
      <c r="H144" s="111"/>
      <c r="I144" s="146"/>
      <c r="J144" s="147"/>
      <c r="K144" s="111"/>
      <c r="L144" s="109"/>
      <c r="M144" s="305"/>
      <c r="N144" s="52"/>
    </row>
    <row r="145" spans="1:14" ht="12.75">
      <c r="A145" s="257"/>
      <c r="B145" s="260"/>
      <c r="C145" s="106"/>
      <c r="D145" s="106"/>
      <c r="E145" s="106"/>
      <c r="F145" s="106"/>
      <c r="G145" s="111"/>
      <c r="H145" s="111"/>
      <c r="I145" s="146"/>
      <c r="J145" s="147"/>
      <c r="K145" s="111"/>
      <c r="L145" s="109"/>
      <c r="M145" s="305"/>
      <c r="N145" s="52"/>
    </row>
    <row r="146" spans="1:14" ht="12.75">
      <c r="A146" s="257"/>
      <c r="B146" s="260"/>
      <c r="C146" s="106"/>
      <c r="D146" s="106"/>
      <c r="E146" s="106"/>
      <c r="F146" s="106"/>
      <c r="G146" s="111"/>
      <c r="H146" s="111"/>
      <c r="I146" s="146"/>
      <c r="J146" s="147"/>
      <c r="K146" s="111"/>
      <c r="L146" s="109"/>
      <c r="M146" s="305"/>
      <c r="N146" s="52"/>
    </row>
    <row r="147" spans="1:14" ht="12.75">
      <c r="A147" s="257"/>
      <c r="B147" s="260"/>
      <c r="C147" s="106"/>
      <c r="D147" s="106"/>
      <c r="E147" s="106"/>
      <c r="F147" s="106"/>
      <c r="G147" s="111"/>
      <c r="H147" s="111"/>
      <c r="I147" s="146"/>
      <c r="J147" s="147"/>
      <c r="K147" s="111"/>
      <c r="L147" s="109"/>
      <c r="M147" s="305"/>
      <c r="N147" s="52"/>
    </row>
    <row r="148" spans="1:14" ht="12.75">
      <c r="A148" s="257"/>
      <c r="B148" s="260"/>
      <c r="C148" s="106"/>
      <c r="D148" s="106"/>
      <c r="E148" s="106"/>
      <c r="F148" s="106"/>
      <c r="G148" s="111"/>
      <c r="H148" s="111"/>
      <c r="I148" s="146"/>
      <c r="J148" s="147"/>
      <c r="K148" s="111"/>
      <c r="L148" s="109"/>
      <c r="M148" s="305"/>
      <c r="N148" s="52"/>
    </row>
    <row r="149" spans="1:14" ht="12.75">
      <c r="A149" s="257"/>
      <c r="B149" s="260"/>
      <c r="C149" s="106"/>
      <c r="D149" s="106"/>
      <c r="E149" s="106"/>
      <c r="F149" s="106"/>
      <c r="G149" s="111"/>
      <c r="H149" s="111"/>
      <c r="I149" s="146"/>
      <c r="J149" s="147"/>
      <c r="K149" s="111"/>
      <c r="L149" s="109"/>
      <c r="M149" s="305"/>
      <c r="N149" s="52"/>
    </row>
    <row r="150" spans="1:14" ht="12.75">
      <c r="A150" s="257"/>
      <c r="B150" s="260"/>
      <c r="C150" s="106"/>
      <c r="D150" s="106"/>
      <c r="E150" s="106"/>
      <c r="F150" s="106"/>
      <c r="G150" s="111"/>
      <c r="H150" s="111"/>
      <c r="I150" s="146"/>
      <c r="J150" s="147"/>
      <c r="K150" s="111"/>
      <c r="L150" s="109"/>
      <c r="M150" s="305"/>
      <c r="N150" s="52"/>
    </row>
    <row r="151" spans="1:14" ht="12.75">
      <c r="A151" s="257"/>
      <c r="B151" s="260"/>
      <c r="C151" s="106"/>
      <c r="D151" s="106"/>
      <c r="E151" s="106"/>
      <c r="F151" s="106"/>
      <c r="G151" s="111"/>
      <c r="H151" s="111"/>
      <c r="I151" s="146"/>
      <c r="J151" s="147"/>
      <c r="K151" s="111"/>
      <c r="L151" s="109"/>
      <c r="M151" s="305"/>
      <c r="N151" s="52"/>
    </row>
    <row r="152" spans="1:14" ht="12.75">
      <c r="A152" s="258"/>
      <c r="B152" s="261"/>
      <c r="C152" s="218"/>
      <c r="D152" s="218"/>
      <c r="E152" s="218"/>
      <c r="F152" s="218"/>
      <c r="G152" s="113"/>
      <c r="H152" s="113"/>
      <c r="I152" s="148"/>
      <c r="J152" s="149"/>
      <c r="K152" s="113"/>
      <c r="L152" s="150"/>
      <c r="M152" s="306"/>
      <c r="N152" s="52"/>
    </row>
    <row r="153" spans="1:14" ht="12.75">
      <c r="A153" s="249"/>
      <c r="B153" s="265">
        <f>eelarve!E45</f>
        <v>0</v>
      </c>
      <c r="C153" s="265">
        <f>eelarve!F45</f>
        <v>0</v>
      </c>
      <c r="D153" s="265">
        <f>eelarve!G45</f>
        <v>0</v>
      </c>
      <c r="E153" s="265">
        <f>eelarve!H45</f>
        <v>0</v>
      </c>
      <c r="F153" s="265">
        <f>eelarve!I45</f>
        <v>0</v>
      </c>
      <c r="G153" s="267"/>
      <c r="H153" s="268"/>
      <c r="I153" s="268"/>
      <c r="J153" s="268"/>
      <c r="K153" s="268"/>
      <c r="L153" s="269"/>
      <c r="M153" s="252">
        <f>B153-C155-D155-E155-F155</f>
        <v>0</v>
      </c>
      <c r="N153" s="52"/>
    </row>
    <row r="154" spans="1:14" ht="5.25" customHeight="1">
      <c r="A154" s="255">
        <f>eelarve!A45</f>
        <v>0</v>
      </c>
      <c r="B154" s="266"/>
      <c r="C154" s="266"/>
      <c r="D154" s="266"/>
      <c r="E154" s="266"/>
      <c r="F154" s="266"/>
      <c r="G154" s="270"/>
      <c r="H154" s="271"/>
      <c r="I154" s="271"/>
      <c r="J154" s="271"/>
      <c r="K154" s="271"/>
      <c r="L154" s="272"/>
      <c r="M154" s="253"/>
      <c r="N154" s="52"/>
    </row>
    <row r="155" spans="1:14" ht="18" customHeight="1">
      <c r="A155" s="255"/>
      <c r="B155" s="259"/>
      <c r="C155" s="68">
        <f>SUM(C156:C170)</f>
        <v>0</v>
      </c>
      <c r="D155" s="68">
        <f>SUM(D156:D170)</f>
        <v>0</v>
      </c>
      <c r="E155" s="68">
        <f>SUM(E156:E170)</f>
        <v>0</v>
      </c>
      <c r="F155" s="68">
        <f>SUM(F156:F170)</f>
        <v>0</v>
      </c>
      <c r="G155" s="273"/>
      <c r="H155" s="274"/>
      <c r="I155" s="274"/>
      <c r="J155" s="274"/>
      <c r="K155" s="274"/>
      <c r="L155" s="275"/>
      <c r="M155" s="254"/>
      <c r="N155" s="52"/>
    </row>
    <row r="156" spans="1:14" ht="12.75">
      <c r="A156" s="256"/>
      <c r="B156" s="260"/>
      <c r="C156" s="106"/>
      <c r="D156" s="106"/>
      <c r="E156" s="106"/>
      <c r="F156" s="106"/>
      <c r="G156" s="108"/>
      <c r="H156" s="143"/>
      <c r="I156" s="144"/>
      <c r="J156" s="145"/>
      <c r="K156" s="108"/>
      <c r="L156" s="109"/>
      <c r="M156" s="304"/>
      <c r="N156" s="52"/>
    </row>
    <row r="157" spans="1:14" ht="12.75">
      <c r="A157" s="256"/>
      <c r="B157" s="260"/>
      <c r="C157" s="106"/>
      <c r="D157" s="106"/>
      <c r="E157" s="106"/>
      <c r="F157" s="106"/>
      <c r="G157" s="108"/>
      <c r="H157" s="143"/>
      <c r="I157" s="144"/>
      <c r="J157" s="145"/>
      <c r="K157" s="108"/>
      <c r="L157" s="109"/>
      <c r="M157" s="305"/>
      <c r="N157" s="52"/>
    </row>
    <row r="158" spans="1:14" ht="12.75">
      <c r="A158" s="256"/>
      <c r="B158" s="260"/>
      <c r="C158" s="106"/>
      <c r="D158" s="106"/>
      <c r="E158" s="106"/>
      <c r="F158" s="106"/>
      <c r="G158" s="111"/>
      <c r="H158" s="111"/>
      <c r="I158" s="146"/>
      <c r="J158" s="147"/>
      <c r="K158" s="111"/>
      <c r="L158" s="109"/>
      <c r="M158" s="305"/>
      <c r="N158" s="52"/>
    </row>
    <row r="159" spans="1:14" ht="12.75">
      <c r="A159" s="256"/>
      <c r="B159" s="260"/>
      <c r="C159" s="106"/>
      <c r="D159" s="106"/>
      <c r="E159" s="106"/>
      <c r="F159" s="106"/>
      <c r="G159" s="111"/>
      <c r="H159" s="111"/>
      <c r="I159" s="146"/>
      <c r="J159" s="147"/>
      <c r="K159" s="111"/>
      <c r="L159" s="109"/>
      <c r="M159" s="305"/>
      <c r="N159" s="52"/>
    </row>
    <row r="160" spans="1:14" ht="12.75">
      <c r="A160" s="256"/>
      <c r="B160" s="260"/>
      <c r="C160" s="106"/>
      <c r="D160" s="106"/>
      <c r="E160" s="106"/>
      <c r="F160" s="106"/>
      <c r="G160" s="111"/>
      <c r="H160" s="111"/>
      <c r="I160" s="146"/>
      <c r="J160" s="147"/>
      <c r="K160" s="111"/>
      <c r="L160" s="109"/>
      <c r="M160" s="305"/>
      <c r="N160" s="52"/>
    </row>
    <row r="161" spans="1:14" ht="12.75">
      <c r="A161" s="256"/>
      <c r="B161" s="260"/>
      <c r="C161" s="106"/>
      <c r="D161" s="106"/>
      <c r="E161" s="106"/>
      <c r="F161" s="106"/>
      <c r="G161" s="111"/>
      <c r="H161" s="111"/>
      <c r="I161" s="146"/>
      <c r="J161" s="147"/>
      <c r="K161" s="111"/>
      <c r="L161" s="109"/>
      <c r="M161" s="305"/>
      <c r="N161" s="52"/>
    </row>
    <row r="162" spans="1:14" ht="12.75">
      <c r="A162" s="256"/>
      <c r="B162" s="260"/>
      <c r="C162" s="106"/>
      <c r="D162" s="106"/>
      <c r="E162" s="106"/>
      <c r="F162" s="106"/>
      <c r="G162" s="111"/>
      <c r="H162" s="111"/>
      <c r="I162" s="146"/>
      <c r="J162" s="147"/>
      <c r="K162" s="111"/>
      <c r="L162" s="109"/>
      <c r="M162" s="305"/>
      <c r="N162" s="52"/>
    </row>
    <row r="163" spans="1:14" ht="12.75">
      <c r="A163" s="257"/>
      <c r="B163" s="260"/>
      <c r="C163" s="106"/>
      <c r="D163" s="106"/>
      <c r="E163" s="106"/>
      <c r="F163" s="106"/>
      <c r="G163" s="111"/>
      <c r="H163" s="111"/>
      <c r="I163" s="146"/>
      <c r="J163" s="147"/>
      <c r="K163" s="111"/>
      <c r="L163" s="109"/>
      <c r="M163" s="305"/>
      <c r="N163" s="52"/>
    </row>
    <row r="164" spans="1:14" ht="12.75">
      <c r="A164" s="257"/>
      <c r="B164" s="260"/>
      <c r="C164" s="106"/>
      <c r="D164" s="106"/>
      <c r="E164" s="106"/>
      <c r="F164" s="106"/>
      <c r="G164" s="111"/>
      <c r="H164" s="111"/>
      <c r="I164" s="146"/>
      <c r="J164" s="147"/>
      <c r="K164" s="111"/>
      <c r="L164" s="109"/>
      <c r="M164" s="305"/>
      <c r="N164" s="52"/>
    </row>
    <row r="165" spans="1:14" ht="12.75">
      <c r="A165" s="257"/>
      <c r="B165" s="260"/>
      <c r="C165" s="106"/>
      <c r="D165" s="106"/>
      <c r="E165" s="106"/>
      <c r="F165" s="106"/>
      <c r="G165" s="111"/>
      <c r="H165" s="111"/>
      <c r="I165" s="146"/>
      <c r="J165" s="147"/>
      <c r="K165" s="111"/>
      <c r="L165" s="109"/>
      <c r="M165" s="305"/>
      <c r="N165" s="52"/>
    </row>
    <row r="166" spans="1:14" ht="12.75">
      <c r="A166" s="257"/>
      <c r="B166" s="260"/>
      <c r="C166" s="106"/>
      <c r="D166" s="106"/>
      <c r="E166" s="106"/>
      <c r="F166" s="106"/>
      <c r="G166" s="111"/>
      <c r="H166" s="111"/>
      <c r="I166" s="146"/>
      <c r="J166" s="147"/>
      <c r="K166" s="111"/>
      <c r="L166" s="109"/>
      <c r="M166" s="305"/>
      <c r="N166" s="52"/>
    </row>
    <row r="167" spans="1:14" ht="12.75">
      <c r="A167" s="257"/>
      <c r="B167" s="260"/>
      <c r="C167" s="106"/>
      <c r="D167" s="106"/>
      <c r="E167" s="106"/>
      <c r="F167" s="106"/>
      <c r="G167" s="111"/>
      <c r="H167" s="111"/>
      <c r="I167" s="146"/>
      <c r="J167" s="147"/>
      <c r="K167" s="111"/>
      <c r="L167" s="109"/>
      <c r="M167" s="305"/>
      <c r="N167" s="52"/>
    </row>
    <row r="168" spans="1:14" ht="12.75">
      <c r="A168" s="257"/>
      <c r="B168" s="260"/>
      <c r="C168" s="106"/>
      <c r="D168" s="106"/>
      <c r="E168" s="106"/>
      <c r="F168" s="106"/>
      <c r="G168" s="111"/>
      <c r="H168" s="111"/>
      <c r="I168" s="146"/>
      <c r="J168" s="147"/>
      <c r="K168" s="111"/>
      <c r="L168" s="109"/>
      <c r="M168" s="305"/>
      <c r="N168" s="52"/>
    </row>
    <row r="169" spans="1:14" ht="12.75">
      <c r="A169" s="257"/>
      <c r="B169" s="260"/>
      <c r="C169" s="106"/>
      <c r="D169" s="106"/>
      <c r="E169" s="106"/>
      <c r="F169" s="106"/>
      <c r="G169" s="111"/>
      <c r="H169" s="111"/>
      <c r="I169" s="146"/>
      <c r="J169" s="147"/>
      <c r="K169" s="111"/>
      <c r="L169" s="109"/>
      <c r="M169" s="305"/>
      <c r="N169" s="52"/>
    </row>
    <row r="170" spans="1:14" ht="12.75">
      <c r="A170" s="258"/>
      <c r="B170" s="261"/>
      <c r="C170" s="218"/>
      <c r="D170" s="218"/>
      <c r="E170" s="218"/>
      <c r="F170" s="218"/>
      <c r="G170" s="113"/>
      <c r="H170" s="113"/>
      <c r="I170" s="148"/>
      <c r="J170" s="149"/>
      <c r="K170" s="113"/>
      <c r="L170" s="150"/>
      <c r="M170" s="306"/>
      <c r="N170" s="52"/>
    </row>
  </sheetData>
  <sheetProtection password="CA1D" sheet="1" insertRows="0"/>
  <mergeCells count="103">
    <mergeCell ref="M153:M155"/>
    <mergeCell ref="A154:A170"/>
    <mergeCell ref="B155:B170"/>
    <mergeCell ref="M156:M170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B117:B118"/>
    <mergeCell ref="C117:C118"/>
    <mergeCell ref="D117:D118"/>
    <mergeCell ref="E117:E118"/>
    <mergeCell ref="F117:F118"/>
    <mergeCell ref="G117:L119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D99:D100"/>
    <mergeCell ref="E99:E100"/>
    <mergeCell ref="F99:F100"/>
    <mergeCell ref="G99:L101"/>
    <mergeCell ref="M81:M83"/>
    <mergeCell ref="M63:M65"/>
    <mergeCell ref="K2:L2"/>
    <mergeCell ref="M99:M101"/>
    <mergeCell ref="A100:A116"/>
    <mergeCell ref="B101:B116"/>
    <mergeCell ref="M102:M116"/>
    <mergeCell ref="B99:B100"/>
    <mergeCell ref="A82:A98"/>
    <mergeCell ref="B83:B98"/>
    <mergeCell ref="M84:M98"/>
    <mergeCell ref="C99:C100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3" sqref="D3"/>
    </sheetView>
  </sheetViews>
  <sheetFormatPr defaultColWidth="9.140625" defaultRowHeight="12.75"/>
  <cols>
    <col min="1" max="1" width="16.0039062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003906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128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5" customHeight="1">
      <c r="A3" s="71" t="s">
        <v>27</v>
      </c>
      <c r="B3" s="216">
        <f>eelarve!E46</f>
        <v>0</v>
      </c>
      <c r="C3" s="216">
        <f>eelarve!F46</f>
        <v>0</v>
      </c>
      <c r="D3" s="216">
        <f>eelarve!G46</f>
        <v>0</v>
      </c>
      <c r="E3" s="216">
        <f>eelarve!H46</f>
        <v>0</v>
      </c>
      <c r="F3" s="216">
        <f>eelarve!I46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</f>
        <v>0</v>
      </c>
      <c r="D4" s="217">
        <f>D11+D29+D47+D65+D83</f>
        <v>0</v>
      </c>
      <c r="E4" s="217">
        <f>E11+E29+E47+E65+E83</f>
        <v>0</v>
      </c>
      <c r="F4" s="217">
        <f>F11+F29+F47+F65+F83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8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8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54.7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eelarve!E47</f>
        <v>0</v>
      </c>
      <c r="C9" s="265">
        <f>eelarve!F47</f>
        <v>0</v>
      </c>
      <c r="D9" s="265">
        <f>eelarve!G47</f>
        <v>0</v>
      </c>
      <c r="E9" s="265">
        <f>eelarve!H47</f>
        <v>0</v>
      </c>
      <c r="F9" s="265">
        <f>eelarve!I47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3.75" customHeight="1">
      <c r="A10" s="255" t="str">
        <f>eelarve!A47</f>
        <v>4.1.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8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6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eelarve!E48</f>
        <v>0</v>
      </c>
      <c r="C27" s="265">
        <f>eelarve!F48</f>
        <v>0</v>
      </c>
      <c r="D27" s="265">
        <f>eelarve!G48</f>
        <v>0</v>
      </c>
      <c r="E27" s="265">
        <f>eelarve!H48</f>
        <v>0</v>
      </c>
      <c r="F27" s="265">
        <f>eelarve!I48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3" customHeight="1">
      <c r="A28" s="255" t="str">
        <f>eelarve!A48</f>
        <v>4.2.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6.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46"/>
      <c r="J42" s="147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306"/>
      <c r="N44" s="52"/>
    </row>
    <row r="45" spans="1:14" ht="12.75">
      <c r="A45" s="66"/>
      <c r="B45" s="265">
        <f>eelarve!E49</f>
        <v>0</v>
      </c>
      <c r="C45" s="265">
        <f>eelarve!F49</f>
        <v>0</v>
      </c>
      <c r="D45" s="265">
        <f>eelarve!G49</f>
        <v>0</v>
      </c>
      <c r="E45" s="265">
        <f>eelarve!H49</f>
        <v>0</v>
      </c>
      <c r="F45" s="265">
        <f>eelarve!I49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5.25" customHeight="1">
      <c r="A46" s="255">
        <f>eelarve!A49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5.7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306"/>
      <c r="N62" s="52"/>
    </row>
    <row r="63" spans="1:14" ht="12.75">
      <c r="A63" s="66"/>
      <c r="B63" s="265">
        <f>eelarve!E50</f>
        <v>0</v>
      </c>
      <c r="C63" s="265">
        <f>eelarve!F50</f>
        <v>0</v>
      </c>
      <c r="D63" s="265">
        <f>eelarve!G50</f>
        <v>0</v>
      </c>
      <c r="E63" s="265">
        <f>eelarve!H50</f>
        <v>0</v>
      </c>
      <c r="F63" s="265">
        <f>eelarve!I50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3.75" customHeight="1">
      <c r="A64" s="255">
        <f>eelarve!A50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8" customHeight="1">
      <c r="A65" s="255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256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304"/>
      <c r="N66" s="52"/>
    </row>
    <row r="67" spans="1:14" ht="12.75">
      <c r="A67" s="256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305"/>
      <c r="N67" s="52"/>
    </row>
    <row r="68" spans="1:14" ht="12.75">
      <c r="A68" s="256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305"/>
      <c r="N68" s="52"/>
    </row>
    <row r="69" spans="1:14" ht="12.75">
      <c r="A69" s="256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305"/>
      <c r="N69" s="52"/>
    </row>
    <row r="70" spans="1:14" ht="12.75">
      <c r="A70" s="256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305"/>
      <c r="N70" s="52"/>
    </row>
    <row r="71" spans="1:14" ht="12.75">
      <c r="A71" s="256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305"/>
      <c r="N71" s="52"/>
    </row>
    <row r="72" spans="1:14" ht="12.75">
      <c r="A72" s="256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305"/>
      <c r="N72" s="52"/>
    </row>
    <row r="73" spans="1:14" ht="12.75">
      <c r="A73" s="257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305"/>
      <c r="N73" s="52"/>
    </row>
    <row r="74" spans="1:14" ht="12.75">
      <c r="A74" s="257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305"/>
      <c r="N74" s="52"/>
    </row>
    <row r="75" spans="1:14" ht="12.75">
      <c r="A75" s="257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305"/>
      <c r="N75" s="52"/>
    </row>
    <row r="76" spans="1:14" ht="12.75">
      <c r="A76" s="257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305"/>
      <c r="N76" s="52"/>
    </row>
    <row r="77" spans="1:14" ht="12.75">
      <c r="A77" s="257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305"/>
      <c r="N77" s="52"/>
    </row>
    <row r="78" spans="1:14" ht="12.75">
      <c r="A78" s="257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305"/>
      <c r="N78" s="52"/>
    </row>
    <row r="79" spans="1:14" ht="12.75">
      <c r="A79" s="257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305"/>
      <c r="N79" s="52"/>
    </row>
    <row r="80" spans="1:14" ht="12.75">
      <c r="A80" s="258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306"/>
      <c r="N80" s="52"/>
    </row>
    <row r="81" spans="1:14" ht="12.75">
      <c r="A81" s="66"/>
      <c r="B81" s="265">
        <f>eelarve!E51</f>
        <v>0</v>
      </c>
      <c r="C81" s="265">
        <f>eelarve!F51</f>
        <v>0</v>
      </c>
      <c r="D81" s="265">
        <f>eelarve!G51</f>
        <v>0</v>
      </c>
      <c r="E81" s="265">
        <f>eelarve!H51</f>
        <v>0</v>
      </c>
      <c r="F81" s="265">
        <f>eelarve!I51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4.5" customHeight="1">
      <c r="A82" s="255">
        <f>eelarve!A51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8.7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44"/>
      <c r="J84" s="145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44"/>
      <c r="J85" s="145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46"/>
      <c r="J86" s="147"/>
      <c r="K86" s="111"/>
      <c r="L86" s="109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46"/>
      <c r="J87" s="147"/>
      <c r="K87" s="111"/>
      <c r="L87" s="109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46"/>
      <c r="J88" s="147"/>
      <c r="K88" s="111"/>
      <c r="L88" s="109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46"/>
      <c r="J89" s="147"/>
      <c r="K89" s="111"/>
      <c r="L89" s="109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46"/>
      <c r="J90" s="147"/>
      <c r="K90" s="111"/>
      <c r="L90" s="109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46"/>
      <c r="J91" s="147"/>
      <c r="K91" s="111"/>
      <c r="L91" s="109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46"/>
      <c r="J92" s="147"/>
      <c r="K92" s="111"/>
      <c r="L92" s="109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46"/>
      <c r="J93" s="147"/>
      <c r="K93" s="111"/>
      <c r="L93" s="109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46"/>
      <c r="J94" s="147"/>
      <c r="K94" s="111"/>
      <c r="L94" s="109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46"/>
      <c r="J95" s="147"/>
      <c r="K95" s="111"/>
      <c r="L95" s="109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46"/>
      <c r="J96" s="147"/>
      <c r="K96" s="111"/>
      <c r="L96" s="109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46"/>
      <c r="J97" s="147"/>
      <c r="K97" s="111"/>
      <c r="L97" s="109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48"/>
      <c r="J98" s="149"/>
      <c r="K98" s="113"/>
      <c r="L98" s="150"/>
      <c r="M98" s="306"/>
      <c r="N98" s="52"/>
    </row>
    <row r="99" spans="1:14" ht="12.75">
      <c r="A99" s="52"/>
      <c r="B99" s="70"/>
      <c r="C99" s="70"/>
      <c r="D99" s="70"/>
      <c r="E99" s="70"/>
      <c r="F99" s="70"/>
      <c r="G99" s="70"/>
      <c r="H99" s="70"/>
      <c r="I99" s="70"/>
      <c r="J99" s="93"/>
      <c r="K99" s="70"/>
      <c r="L99" s="70"/>
      <c r="M99" s="70"/>
      <c r="N99" s="52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63:M65"/>
    <mergeCell ref="A64:A80"/>
    <mergeCell ref="B65:B80"/>
    <mergeCell ref="M66:M80"/>
    <mergeCell ref="B81:B82"/>
    <mergeCell ref="C81:C82"/>
    <mergeCell ref="M81:M83"/>
    <mergeCell ref="A82:A98"/>
    <mergeCell ref="B83:B98"/>
    <mergeCell ref="M84:M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F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M2" sqref="M2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129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6.5" customHeight="1">
      <c r="A3" s="71" t="s">
        <v>27</v>
      </c>
      <c r="B3" s="216">
        <f>eelarve!E52</f>
        <v>0</v>
      </c>
      <c r="C3" s="216">
        <f>eelarve!F52</f>
        <v>0</v>
      </c>
      <c r="D3" s="216">
        <f>eelarve!G52</f>
        <v>0</v>
      </c>
      <c r="E3" s="216">
        <f>eelarve!H52</f>
        <v>0</v>
      </c>
      <c r="F3" s="216">
        <f>eelarve!I52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</f>
        <v>0</v>
      </c>
      <c r="D4" s="217">
        <f>D11+D29+D47+D65+D83</f>
        <v>0</v>
      </c>
      <c r="E4" s="217">
        <f>E11+E29+E47+E65+E83</f>
        <v>0</v>
      </c>
      <c r="F4" s="217">
        <f>F11+F29+F47+F65+F83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7.2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5.75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47.2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eelarve!E53</f>
        <v>0</v>
      </c>
      <c r="C9" s="265">
        <f>eelarve!F53</f>
        <v>0</v>
      </c>
      <c r="D9" s="265">
        <f>eelarve!G53</f>
        <v>0</v>
      </c>
      <c r="E9" s="265" t="str">
        <f>eelarve!H53</f>
        <v>x</v>
      </c>
      <c r="F9" s="265">
        <f>eelarve!I53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4.5" customHeight="1">
      <c r="A10" s="255" t="str">
        <f>eelarve!A53</f>
        <v>5.1.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.7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43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4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eelarve!E54</f>
        <v>0</v>
      </c>
      <c r="C27" s="265">
        <f>eelarve!F54</f>
        <v>0</v>
      </c>
      <c r="D27" s="265">
        <f>eelarve!G54</f>
        <v>0</v>
      </c>
      <c r="E27" s="265" t="str">
        <f>eelarve!H54</f>
        <v>x</v>
      </c>
      <c r="F27" s="265">
        <f>eelarve!I54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3.75" customHeight="1">
      <c r="A28" s="255" t="str">
        <f>eelarve!A54</f>
        <v>5.2. 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07"/>
      <c r="J30" s="140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07"/>
      <c r="J31" s="140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10"/>
      <c r="J32" s="141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10"/>
      <c r="J33" s="141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10"/>
      <c r="J34" s="141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10"/>
      <c r="J35" s="141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10"/>
      <c r="J36" s="141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10"/>
      <c r="J37" s="141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10"/>
      <c r="J38" s="141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10"/>
      <c r="J39" s="141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10"/>
      <c r="J40" s="141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10"/>
      <c r="J41" s="141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10"/>
      <c r="J42" s="141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10"/>
      <c r="J43" s="141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14"/>
      <c r="J44" s="142"/>
      <c r="K44" s="113"/>
      <c r="L44" s="150"/>
      <c r="M44" s="306"/>
      <c r="N44" s="52"/>
    </row>
    <row r="45" spans="1:14" ht="12.75">
      <c r="A45" s="66"/>
      <c r="B45" s="265">
        <f>eelarve!E55</f>
        <v>0</v>
      </c>
      <c r="C45" s="265">
        <f>eelarve!F55</f>
        <v>0</v>
      </c>
      <c r="D45" s="265">
        <f>eelarve!G55</f>
        <v>0</v>
      </c>
      <c r="E45" s="265" t="str">
        <f>eelarve!H55</f>
        <v>x</v>
      </c>
      <c r="F45" s="265">
        <f>eelarve!I55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4.5" customHeight="1">
      <c r="A46" s="255">
        <f>eelarve!A55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7.2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07"/>
      <c r="J48" s="140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07"/>
      <c r="J49" s="140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10"/>
      <c r="J50" s="141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10"/>
      <c r="J51" s="141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10"/>
      <c r="J52" s="141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10"/>
      <c r="J53" s="141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10"/>
      <c r="J54" s="141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10"/>
      <c r="J55" s="141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10"/>
      <c r="J56" s="141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10"/>
      <c r="J57" s="141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10"/>
      <c r="J58" s="141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10"/>
      <c r="J59" s="141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10"/>
      <c r="J60" s="141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10"/>
      <c r="J61" s="141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14"/>
      <c r="J62" s="142"/>
      <c r="K62" s="113"/>
      <c r="L62" s="150"/>
      <c r="M62" s="306"/>
      <c r="N62" s="52"/>
    </row>
    <row r="63" spans="1:14" ht="12.75">
      <c r="A63" s="66"/>
      <c r="B63" s="265">
        <f>eelarve!E56</f>
        <v>0</v>
      </c>
      <c r="C63" s="265">
        <f>eelarve!F56</f>
        <v>0</v>
      </c>
      <c r="D63" s="265">
        <f>eelarve!G56</f>
        <v>0</v>
      </c>
      <c r="E63" s="265" t="str">
        <f>eelarve!H56</f>
        <v>x</v>
      </c>
      <c r="F63" s="265">
        <f>eelarve!I56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3.75" customHeight="1">
      <c r="A64" s="311">
        <f>eelarve!A56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7.25" customHeight="1">
      <c r="A65" s="311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312"/>
      <c r="B66" s="260"/>
      <c r="C66" s="106"/>
      <c r="D66" s="106"/>
      <c r="E66" s="106"/>
      <c r="F66" s="106"/>
      <c r="G66" s="108"/>
      <c r="H66" s="143"/>
      <c r="I66" s="107"/>
      <c r="J66" s="140"/>
      <c r="K66" s="108"/>
      <c r="L66" s="109"/>
      <c r="M66" s="304"/>
      <c r="N66" s="52"/>
    </row>
    <row r="67" spans="1:14" ht="12.75">
      <c r="A67" s="312"/>
      <c r="B67" s="260"/>
      <c r="C67" s="106"/>
      <c r="D67" s="106"/>
      <c r="E67" s="106"/>
      <c r="F67" s="106"/>
      <c r="G67" s="108"/>
      <c r="H67" s="143"/>
      <c r="I67" s="107"/>
      <c r="J67" s="140"/>
      <c r="K67" s="108"/>
      <c r="L67" s="109"/>
      <c r="M67" s="305"/>
      <c r="N67" s="52"/>
    </row>
    <row r="68" spans="1:14" ht="12.75">
      <c r="A68" s="312"/>
      <c r="B68" s="260"/>
      <c r="C68" s="106"/>
      <c r="D68" s="106"/>
      <c r="E68" s="106"/>
      <c r="F68" s="106"/>
      <c r="G68" s="111"/>
      <c r="H68" s="111"/>
      <c r="I68" s="110"/>
      <c r="J68" s="141"/>
      <c r="K68" s="111"/>
      <c r="L68" s="109"/>
      <c r="M68" s="305"/>
      <c r="N68" s="52"/>
    </row>
    <row r="69" spans="1:14" ht="12.75">
      <c r="A69" s="312"/>
      <c r="B69" s="260"/>
      <c r="C69" s="106"/>
      <c r="D69" s="106"/>
      <c r="E69" s="106"/>
      <c r="F69" s="106"/>
      <c r="G69" s="111"/>
      <c r="H69" s="111"/>
      <c r="I69" s="110"/>
      <c r="J69" s="141"/>
      <c r="K69" s="111"/>
      <c r="L69" s="109"/>
      <c r="M69" s="305"/>
      <c r="N69" s="52"/>
    </row>
    <row r="70" spans="1:14" ht="12.75">
      <c r="A70" s="312"/>
      <c r="B70" s="260"/>
      <c r="C70" s="106"/>
      <c r="D70" s="106"/>
      <c r="E70" s="106"/>
      <c r="F70" s="106"/>
      <c r="G70" s="111"/>
      <c r="H70" s="111"/>
      <c r="I70" s="110"/>
      <c r="J70" s="141"/>
      <c r="K70" s="111"/>
      <c r="L70" s="109"/>
      <c r="M70" s="305"/>
      <c r="N70" s="52"/>
    </row>
    <row r="71" spans="1:14" ht="12.75">
      <c r="A71" s="312"/>
      <c r="B71" s="260"/>
      <c r="C71" s="106"/>
      <c r="D71" s="106"/>
      <c r="E71" s="106"/>
      <c r="F71" s="106"/>
      <c r="G71" s="111"/>
      <c r="H71" s="111"/>
      <c r="I71" s="110"/>
      <c r="J71" s="141"/>
      <c r="K71" s="111"/>
      <c r="L71" s="109"/>
      <c r="M71" s="305"/>
      <c r="N71" s="52"/>
    </row>
    <row r="72" spans="1:14" ht="12.75">
      <c r="A72" s="312"/>
      <c r="B72" s="260"/>
      <c r="C72" s="106"/>
      <c r="D72" s="106"/>
      <c r="E72" s="106"/>
      <c r="F72" s="106"/>
      <c r="G72" s="111"/>
      <c r="H72" s="111"/>
      <c r="I72" s="110"/>
      <c r="J72" s="141"/>
      <c r="K72" s="111"/>
      <c r="L72" s="109"/>
      <c r="M72" s="305"/>
      <c r="N72" s="52"/>
    </row>
    <row r="73" spans="1:14" ht="12.75">
      <c r="A73" s="313"/>
      <c r="B73" s="260"/>
      <c r="C73" s="106"/>
      <c r="D73" s="106"/>
      <c r="E73" s="106"/>
      <c r="F73" s="106"/>
      <c r="G73" s="111"/>
      <c r="H73" s="111"/>
      <c r="I73" s="110"/>
      <c r="J73" s="141"/>
      <c r="K73" s="111"/>
      <c r="L73" s="109"/>
      <c r="M73" s="305"/>
      <c r="N73" s="52"/>
    </row>
    <row r="74" spans="1:14" ht="12.75">
      <c r="A74" s="313"/>
      <c r="B74" s="260"/>
      <c r="C74" s="106"/>
      <c r="D74" s="106"/>
      <c r="E74" s="106"/>
      <c r="F74" s="106"/>
      <c r="G74" s="111"/>
      <c r="H74" s="111"/>
      <c r="I74" s="110"/>
      <c r="J74" s="141"/>
      <c r="K74" s="111"/>
      <c r="L74" s="109"/>
      <c r="M74" s="305"/>
      <c r="N74" s="52"/>
    </row>
    <row r="75" spans="1:14" ht="12.75">
      <c r="A75" s="313"/>
      <c r="B75" s="260"/>
      <c r="C75" s="106"/>
      <c r="D75" s="106"/>
      <c r="E75" s="106"/>
      <c r="F75" s="106"/>
      <c r="G75" s="111"/>
      <c r="H75" s="111"/>
      <c r="I75" s="110"/>
      <c r="J75" s="141"/>
      <c r="K75" s="111"/>
      <c r="L75" s="109"/>
      <c r="M75" s="305"/>
      <c r="N75" s="52"/>
    </row>
    <row r="76" spans="1:14" ht="12.75">
      <c r="A76" s="313"/>
      <c r="B76" s="260"/>
      <c r="C76" s="106"/>
      <c r="D76" s="106"/>
      <c r="E76" s="106"/>
      <c r="F76" s="106"/>
      <c r="G76" s="111"/>
      <c r="H76" s="111"/>
      <c r="I76" s="110"/>
      <c r="J76" s="141"/>
      <c r="K76" s="111"/>
      <c r="L76" s="109"/>
      <c r="M76" s="305"/>
      <c r="N76" s="52"/>
    </row>
    <row r="77" spans="1:14" ht="12.75">
      <c r="A77" s="313"/>
      <c r="B77" s="260"/>
      <c r="C77" s="106"/>
      <c r="D77" s="106"/>
      <c r="E77" s="106"/>
      <c r="F77" s="106"/>
      <c r="G77" s="111"/>
      <c r="H77" s="111"/>
      <c r="I77" s="110"/>
      <c r="J77" s="141"/>
      <c r="K77" s="111"/>
      <c r="L77" s="109"/>
      <c r="M77" s="305"/>
      <c r="N77" s="52"/>
    </row>
    <row r="78" spans="1:14" ht="12.75">
      <c r="A78" s="313"/>
      <c r="B78" s="260"/>
      <c r="C78" s="106"/>
      <c r="D78" s="106"/>
      <c r="E78" s="106"/>
      <c r="F78" s="106"/>
      <c r="G78" s="111"/>
      <c r="H78" s="111"/>
      <c r="I78" s="110"/>
      <c r="J78" s="141"/>
      <c r="K78" s="111"/>
      <c r="L78" s="109"/>
      <c r="M78" s="305"/>
      <c r="N78" s="52"/>
    </row>
    <row r="79" spans="1:14" ht="12.75">
      <c r="A79" s="313"/>
      <c r="B79" s="260"/>
      <c r="C79" s="106"/>
      <c r="D79" s="106"/>
      <c r="E79" s="106"/>
      <c r="F79" s="106"/>
      <c r="G79" s="111"/>
      <c r="H79" s="111"/>
      <c r="I79" s="110"/>
      <c r="J79" s="141"/>
      <c r="K79" s="111"/>
      <c r="L79" s="109"/>
      <c r="M79" s="305"/>
      <c r="N79" s="52"/>
    </row>
    <row r="80" spans="1:14" ht="12.75">
      <c r="A80" s="314"/>
      <c r="B80" s="261"/>
      <c r="C80" s="218"/>
      <c r="D80" s="218"/>
      <c r="E80" s="218"/>
      <c r="F80" s="218"/>
      <c r="G80" s="113"/>
      <c r="H80" s="113"/>
      <c r="I80" s="114"/>
      <c r="J80" s="142"/>
      <c r="K80" s="113"/>
      <c r="L80" s="150"/>
      <c r="M80" s="306"/>
      <c r="N80" s="52"/>
    </row>
    <row r="81" spans="1:14" ht="12.75">
      <c r="A81" s="66"/>
      <c r="B81" s="265">
        <f>eelarve!E57</f>
        <v>0</v>
      </c>
      <c r="C81" s="265">
        <f>eelarve!F57</f>
        <v>0</v>
      </c>
      <c r="D81" s="265">
        <f>eelarve!G57</f>
        <v>0</v>
      </c>
      <c r="E81" s="265" t="str">
        <f>eelarve!H57</f>
        <v>x</v>
      </c>
      <c r="F81" s="265">
        <f>eelarve!I57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5.25" customHeight="1">
      <c r="A82" s="255">
        <f>eelarve!A57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6.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07"/>
      <c r="J84" s="140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07"/>
      <c r="J85" s="140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10"/>
      <c r="J86" s="141"/>
      <c r="K86" s="111"/>
      <c r="L86" s="112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10"/>
      <c r="J87" s="141"/>
      <c r="K87" s="111"/>
      <c r="L87" s="112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10"/>
      <c r="J88" s="141"/>
      <c r="K88" s="111"/>
      <c r="L88" s="112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10"/>
      <c r="J89" s="141"/>
      <c r="K89" s="111"/>
      <c r="L89" s="112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10"/>
      <c r="J90" s="141"/>
      <c r="K90" s="111"/>
      <c r="L90" s="112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10"/>
      <c r="J91" s="141"/>
      <c r="K91" s="111"/>
      <c r="L91" s="112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10"/>
      <c r="J92" s="141"/>
      <c r="K92" s="111"/>
      <c r="L92" s="112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10"/>
      <c r="J93" s="141"/>
      <c r="K93" s="111"/>
      <c r="L93" s="112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10"/>
      <c r="J94" s="141"/>
      <c r="K94" s="111"/>
      <c r="L94" s="112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10"/>
      <c r="J95" s="141"/>
      <c r="K95" s="111"/>
      <c r="L95" s="112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10"/>
      <c r="J96" s="141"/>
      <c r="K96" s="111"/>
      <c r="L96" s="112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10"/>
      <c r="J97" s="141"/>
      <c r="K97" s="111"/>
      <c r="L97" s="112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14"/>
      <c r="J98" s="142"/>
      <c r="K98" s="113"/>
      <c r="L98" s="115"/>
      <c r="M98" s="306"/>
      <c r="N98" s="52"/>
    </row>
    <row r="99" spans="1:14" ht="12.75">
      <c r="A99" s="52"/>
      <c r="B99" s="70"/>
      <c r="C99" s="70"/>
      <c r="D99" s="70"/>
      <c r="E99" s="70"/>
      <c r="F99" s="70"/>
      <c r="G99" s="70"/>
      <c r="H99" s="70"/>
      <c r="I99" s="70"/>
      <c r="J99" s="93"/>
      <c r="K99" s="70"/>
      <c r="L99" s="70"/>
      <c r="M99" s="70"/>
      <c r="N99" s="52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3" sqref="D3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130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6.5" customHeight="1">
      <c r="A3" s="71" t="s">
        <v>27</v>
      </c>
      <c r="B3" s="216">
        <f>eelarve!E58</f>
        <v>0</v>
      </c>
      <c r="C3" s="216">
        <f>eelarve!F58</f>
        <v>0</v>
      </c>
      <c r="D3" s="216">
        <f>eelarve!G58</f>
        <v>0</v>
      </c>
      <c r="E3" s="216">
        <f>eelarve!H58</f>
        <v>0</v>
      </c>
      <c r="F3" s="216">
        <f>eelarve!I58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C11+C29+C47+C65+C83+C101+C119</f>
        <v>0</v>
      </c>
      <c r="D4" s="217">
        <f>D11+D29+D47+D65+D83+D101+D119</f>
        <v>0</v>
      </c>
      <c r="E4" s="217">
        <f>E11+E29+E47+E65+E83+E101+E119</f>
        <v>0</v>
      </c>
      <c r="F4" s="217">
        <f>F11+F29+F47+F65+F83+F101+F119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7.2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5.75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4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eelarve!E59</f>
        <v>0</v>
      </c>
      <c r="C9" s="265">
        <f>eelarve!F59</f>
        <v>0</v>
      </c>
      <c r="D9" s="265">
        <f>eelarve!G59</f>
        <v>0</v>
      </c>
      <c r="E9" s="265">
        <f>eelarve!H59</f>
        <v>0</v>
      </c>
      <c r="F9" s="265">
        <f>eelarve!I59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3" customHeight="1">
      <c r="A10" s="255" t="str">
        <f>eelarve!A59</f>
        <v>6.1.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6.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43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6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eelarve!E60</f>
        <v>0</v>
      </c>
      <c r="C27" s="265">
        <f>eelarve!F60</f>
        <v>0</v>
      </c>
      <c r="D27" s="265">
        <f>eelarve!G60</f>
        <v>0</v>
      </c>
      <c r="E27" s="265">
        <f>eelarve!H60</f>
        <v>0</v>
      </c>
      <c r="F27" s="265">
        <f>eelarve!I60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4.5" customHeight="1">
      <c r="A28" s="255" t="str">
        <f>eelarve!A60</f>
        <v>6.2. 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5.7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46"/>
      <c r="J42" s="147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306"/>
      <c r="N44" s="52"/>
    </row>
    <row r="45" spans="1:14" ht="12.75">
      <c r="A45" s="66"/>
      <c r="B45" s="265">
        <f>eelarve!E61</f>
        <v>0</v>
      </c>
      <c r="C45" s="265">
        <f>eelarve!F61</f>
        <v>0</v>
      </c>
      <c r="D45" s="265">
        <f>eelarve!G61</f>
        <v>0</v>
      </c>
      <c r="E45" s="265">
        <f>eelarve!H61</f>
        <v>0</v>
      </c>
      <c r="F45" s="265">
        <f>eelarve!I61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4.5" customHeight="1">
      <c r="A46" s="255">
        <f>eelarve!A61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5.7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306"/>
      <c r="N62" s="52"/>
    </row>
    <row r="63" spans="1:14" ht="12.75">
      <c r="A63" s="66"/>
      <c r="B63" s="265">
        <f>eelarve!E62</f>
        <v>0</v>
      </c>
      <c r="C63" s="265">
        <f>eelarve!F62</f>
        <v>0</v>
      </c>
      <c r="D63" s="265">
        <f>eelarve!G62</f>
        <v>0</v>
      </c>
      <c r="E63" s="265">
        <f>eelarve!H62</f>
        <v>0</v>
      </c>
      <c r="F63" s="265">
        <f>eelarve!I62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6" customHeight="1">
      <c r="A64" s="311">
        <f>eelarve!A62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7.25" customHeight="1">
      <c r="A65" s="311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312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304"/>
      <c r="N66" s="52"/>
    </row>
    <row r="67" spans="1:14" ht="12.75">
      <c r="A67" s="312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305"/>
      <c r="N67" s="52"/>
    </row>
    <row r="68" spans="1:14" ht="12.75">
      <c r="A68" s="312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305"/>
      <c r="N68" s="52"/>
    </row>
    <row r="69" spans="1:14" ht="12.75">
      <c r="A69" s="312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305"/>
      <c r="N69" s="52"/>
    </row>
    <row r="70" spans="1:14" ht="12.75">
      <c r="A70" s="312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305"/>
      <c r="N70" s="52"/>
    </row>
    <row r="71" spans="1:14" ht="12.75">
      <c r="A71" s="312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305"/>
      <c r="N71" s="52"/>
    </row>
    <row r="72" spans="1:14" ht="12.75">
      <c r="A72" s="312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305"/>
      <c r="N72" s="52"/>
    </row>
    <row r="73" spans="1:14" ht="12.75">
      <c r="A73" s="313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305"/>
      <c r="N73" s="52"/>
    </row>
    <row r="74" spans="1:14" ht="12.75">
      <c r="A74" s="313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305"/>
      <c r="N74" s="52"/>
    </row>
    <row r="75" spans="1:14" ht="12.75">
      <c r="A75" s="313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305"/>
      <c r="N75" s="52"/>
    </row>
    <row r="76" spans="1:14" ht="12.75">
      <c r="A76" s="313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305"/>
      <c r="N76" s="52"/>
    </row>
    <row r="77" spans="1:14" ht="12.75">
      <c r="A77" s="313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305"/>
      <c r="N77" s="52"/>
    </row>
    <row r="78" spans="1:14" ht="12.75">
      <c r="A78" s="313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305"/>
      <c r="N78" s="52"/>
    </row>
    <row r="79" spans="1:14" ht="12.75">
      <c r="A79" s="313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305"/>
      <c r="N79" s="52"/>
    </row>
    <row r="80" spans="1:14" ht="12.75">
      <c r="A80" s="314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306"/>
      <c r="N80" s="52"/>
    </row>
    <row r="81" spans="1:14" ht="12.75">
      <c r="A81" s="66"/>
      <c r="B81" s="265">
        <f>eelarve!E63</f>
        <v>0</v>
      </c>
      <c r="C81" s="265">
        <f>eelarve!F63</f>
        <v>0</v>
      </c>
      <c r="D81" s="265">
        <f>eelarve!G63</f>
        <v>0</v>
      </c>
      <c r="E81" s="265">
        <f>eelarve!H63</f>
        <v>0</v>
      </c>
      <c r="F81" s="265">
        <f>eelarve!I63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4.5" customHeight="1">
      <c r="A82" s="255">
        <f>eelarve!A63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4.2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44"/>
      <c r="J84" s="145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44"/>
      <c r="J85" s="145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46"/>
      <c r="J86" s="147"/>
      <c r="K86" s="111"/>
      <c r="L86" s="109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46"/>
      <c r="J87" s="147"/>
      <c r="K87" s="111"/>
      <c r="L87" s="109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46"/>
      <c r="J88" s="147"/>
      <c r="K88" s="111"/>
      <c r="L88" s="109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46"/>
      <c r="J89" s="147"/>
      <c r="K89" s="111"/>
      <c r="L89" s="109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46"/>
      <c r="J90" s="147"/>
      <c r="K90" s="111"/>
      <c r="L90" s="109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46"/>
      <c r="J91" s="147"/>
      <c r="K91" s="111"/>
      <c r="L91" s="109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46"/>
      <c r="J92" s="147"/>
      <c r="K92" s="111"/>
      <c r="L92" s="109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46"/>
      <c r="J93" s="147"/>
      <c r="K93" s="111"/>
      <c r="L93" s="109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46"/>
      <c r="J94" s="147"/>
      <c r="K94" s="111"/>
      <c r="L94" s="109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46"/>
      <c r="J95" s="147"/>
      <c r="K95" s="111"/>
      <c r="L95" s="109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46"/>
      <c r="J96" s="147"/>
      <c r="K96" s="111"/>
      <c r="L96" s="109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46"/>
      <c r="J97" s="147"/>
      <c r="K97" s="111"/>
      <c r="L97" s="109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48"/>
      <c r="J98" s="149"/>
      <c r="K98" s="113"/>
      <c r="L98" s="150"/>
      <c r="M98" s="306"/>
      <c r="N98" s="52"/>
    </row>
    <row r="99" spans="1:14" ht="12.75">
      <c r="A99" s="66"/>
      <c r="B99" s="265">
        <f>eelarve!E64</f>
        <v>0</v>
      </c>
      <c r="C99" s="265">
        <f>eelarve!F64</f>
        <v>0</v>
      </c>
      <c r="D99" s="265">
        <f>eelarve!G64</f>
        <v>0</v>
      </c>
      <c r="E99" s="265">
        <f>eelarve!H64</f>
        <v>0</v>
      </c>
      <c r="F99" s="265">
        <f>eelarve!I64</f>
        <v>0</v>
      </c>
      <c r="G99" s="267"/>
      <c r="H99" s="268"/>
      <c r="I99" s="268"/>
      <c r="J99" s="268"/>
      <c r="K99" s="268"/>
      <c r="L99" s="269"/>
      <c r="M99" s="252">
        <f>B99-C101-D101-E101-F101</f>
        <v>0</v>
      </c>
      <c r="N99" s="52"/>
    </row>
    <row r="100" spans="1:14" ht="3.75" customHeight="1">
      <c r="A100" s="255">
        <f>eelarve!A64</f>
        <v>0</v>
      </c>
      <c r="B100" s="266"/>
      <c r="C100" s="266"/>
      <c r="D100" s="266"/>
      <c r="E100" s="266"/>
      <c r="F100" s="266"/>
      <c r="G100" s="270"/>
      <c r="H100" s="271"/>
      <c r="I100" s="271"/>
      <c r="J100" s="271"/>
      <c r="K100" s="271"/>
      <c r="L100" s="272"/>
      <c r="M100" s="253"/>
      <c r="N100" s="52"/>
    </row>
    <row r="101" spans="1:14" ht="16.5" customHeight="1">
      <c r="A101" s="255"/>
      <c r="B101" s="259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273"/>
      <c r="H101" s="274"/>
      <c r="I101" s="274"/>
      <c r="J101" s="274"/>
      <c r="K101" s="274"/>
      <c r="L101" s="275"/>
      <c r="M101" s="254"/>
      <c r="N101" s="52"/>
    </row>
    <row r="102" spans="1:14" ht="12.75">
      <c r="A102" s="256"/>
      <c r="B102" s="260"/>
      <c r="C102" s="106"/>
      <c r="D102" s="106"/>
      <c r="E102" s="106"/>
      <c r="F102" s="106"/>
      <c r="G102" s="108"/>
      <c r="H102" s="143"/>
      <c r="I102" s="144"/>
      <c r="J102" s="145"/>
      <c r="K102" s="108"/>
      <c r="L102" s="109"/>
      <c r="M102" s="304"/>
      <c r="N102" s="52"/>
    </row>
    <row r="103" spans="1:14" ht="12.75">
      <c r="A103" s="256"/>
      <c r="B103" s="260"/>
      <c r="C103" s="106"/>
      <c r="D103" s="106"/>
      <c r="E103" s="106"/>
      <c r="F103" s="106"/>
      <c r="G103" s="108"/>
      <c r="H103" s="143"/>
      <c r="I103" s="144"/>
      <c r="J103" s="145"/>
      <c r="K103" s="108"/>
      <c r="L103" s="109"/>
      <c r="M103" s="305"/>
      <c r="N103" s="52"/>
    </row>
    <row r="104" spans="1:14" ht="12.75">
      <c r="A104" s="256"/>
      <c r="B104" s="260"/>
      <c r="C104" s="106"/>
      <c r="D104" s="106"/>
      <c r="E104" s="106"/>
      <c r="F104" s="106"/>
      <c r="G104" s="111"/>
      <c r="H104" s="111"/>
      <c r="I104" s="146"/>
      <c r="J104" s="147"/>
      <c r="K104" s="111"/>
      <c r="L104" s="109"/>
      <c r="M104" s="305"/>
      <c r="N104" s="52"/>
    </row>
    <row r="105" spans="1:14" ht="12.75">
      <c r="A105" s="256"/>
      <c r="B105" s="260"/>
      <c r="C105" s="106"/>
      <c r="D105" s="106"/>
      <c r="E105" s="106"/>
      <c r="F105" s="106"/>
      <c r="G105" s="111"/>
      <c r="H105" s="111"/>
      <c r="I105" s="146"/>
      <c r="J105" s="147"/>
      <c r="K105" s="111"/>
      <c r="L105" s="109"/>
      <c r="M105" s="305"/>
      <c r="N105" s="52"/>
    </row>
    <row r="106" spans="1:14" ht="12.75">
      <c r="A106" s="256"/>
      <c r="B106" s="260"/>
      <c r="C106" s="106"/>
      <c r="D106" s="106"/>
      <c r="E106" s="106"/>
      <c r="F106" s="106"/>
      <c r="G106" s="111"/>
      <c r="H106" s="111"/>
      <c r="I106" s="146"/>
      <c r="J106" s="147"/>
      <c r="K106" s="111"/>
      <c r="L106" s="109"/>
      <c r="M106" s="305"/>
      <c r="N106" s="52"/>
    </row>
    <row r="107" spans="1:14" ht="12.75">
      <c r="A107" s="256"/>
      <c r="B107" s="260"/>
      <c r="C107" s="106"/>
      <c r="D107" s="106"/>
      <c r="E107" s="106"/>
      <c r="F107" s="106"/>
      <c r="G107" s="111"/>
      <c r="H107" s="111"/>
      <c r="I107" s="146"/>
      <c r="J107" s="147"/>
      <c r="K107" s="111"/>
      <c r="L107" s="109"/>
      <c r="M107" s="305"/>
      <c r="N107" s="52"/>
    </row>
    <row r="108" spans="1:14" ht="12.75">
      <c r="A108" s="256"/>
      <c r="B108" s="260"/>
      <c r="C108" s="106"/>
      <c r="D108" s="106"/>
      <c r="E108" s="106"/>
      <c r="F108" s="106"/>
      <c r="G108" s="111"/>
      <c r="H108" s="111"/>
      <c r="I108" s="146"/>
      <c r="J108" s="147"/>
      <c r="K108" s="111"/>
      <c r="L108" s="109"/>
      <c r="M108" s="305"/>
      <c r="N108" s="52"/>
    </row>
    <row r="109" spans="1:14" ht="12.75">
      <c r="A109" s="257"/>
      <c r="B109" s="260"/>
      <c r="C109" s="106"/>
      <c r="D109" s="106"/>
      <c r="E109" s="106"/>
      <c r="F109" s="106"/>
      <c r="G109" s="111"/>
      <c r="H109" s="111"/>
      <c r="I109" s="146"/>
      <c r="J109" s="147"/>
      <c r="K109" s="111"/>
      <c r="L109" s="109"/>
      <c r="M109" s="305"/>
      <c r="N109" s="52"/>
    </row>
    <row r="110" spans="1:14" ht="12.75">
      <c r="A110" s="257"/>
      <c r="B110" s="260"/>
      <c r="C110" s="106"/>
      <c r="D110" s="106"/>
      <c r="E110" s="106"/>
      <c r="F110" s="106"/>
      <c r="G110" s="111"/>
      <c r="H110" s="111"/>
      <c r="I110" s="146"/>
      <c r="J110" s="147"/>
      <c r="K110" s="111"/>
      <c r="L110" s="109"/>
      <c r="M110" s="305"/>
      <c r="N110" s="52"/>
    </row>
    <row r="111" spans="1:14" ht="12.75">
      <c r="A111" s="257"/>
      <c r="B111" s="260"/>
      <c r="C111" s="106"/>
      <c r="D111" s="106"/>
      <c r="E111" s="106"/>
      <c r="F111" s="106"/>
      <c r="G111" s="111"/>
      <c r="H111" s="111"/>
      <c r="I111" s="146"/>
      <c r="J111" s="147"/>
      <c r="K111" s="111"/>
      <c r="L111" s="109"/>
      <c r="M111" s="305"/>
      <c r="N111" s="52"/>
    </row>
    <row r="112" spans="1:14" ht="12.75">
      <c r="A112" s="257"/>
      <c r="B112" s="260"/>
      <c r="C112" s="106"/>
      <c r="D112" s="106"/>
      <c r="E112" s="106"/>
      <c r="F112" s="106"/>
      <c r="G112" s="111"/>
      <c r="H112" s="111"/>
      <c r="I112" s="146"/>
      <c r="J112" s="147"/>
      <c r="K112" s="111"/>
      <c r="L112" s="109"/>
      <c r="M112" s="305"/>
      <c r="N112" s="52"/>
    </row>
    <row r="113" spans="1:14" ht="12.75">
      <c r="A113" s="257"/>
      <c r="B113" s="260"/>
      <c r="C113" s="106"/>
      <c r="D113" s="106"/>
      <c r="E113" s="106"/>
      <c r="F113" s="106"/>
      <c r="G113" s="111"/>
      <c r="H113" s="111"/>
      <c r="I113" s="146"/>
      <c r="J113" s="147"/>
      <c r="K113" s="111"/>
      <c r="L113" s="109"/>
      <c r="M113" s="305"/>
      <c r="N113" s="52"/>
    </row>
    <row r="114" spans="1:14" ht="12.75">
      <c r="A114" s="257"/>
      <c r="B114" s="260"/>
      <c r="C114" s="106"/>
      <c r="D114" s="106"/>
      <c r="E114" s="106"/>
      <c r="F114" s="106"/>
      <c r="G114" s="111"/>
      <c r="H114" s="111"/>
      <c r="I114" s="146"/>
      <c r="J114" s="147"/>
      <c r="K114" s="111"/>
      <c r="L114" s="109"/>
      <c r="M114" s="305"/>
      <c r="N114" s="52"/>
    </row>
    <row r="115" spans="1:14" ht="12.75">
      <c r="A115" s="257"/>
      <c r="B115" s="260"/>
      <c r="C115" s="106"/>
      <c r="D115" s="106"/>
      <c r="E115" s="106"/>
      <c r="F115" s="106"/>
      <c r="G115" s="111"/>
      <c r="H115" s="111"/>
      <c r="I115" s="146"/>
      <c r="J115" s="147"/>
      <c r="K115" s="111"/>
      <c r="L115" s="109"/>
      <c r="M115" s="305"/>
      <c r="N115" s="52"/>
    </row>
    <row r="116" spans="1:14" ht="12.75">
      <c r="A116" s="258"/>
      <c r="B116" s="261"/>
      <c r="C116" s="218"/>
      <c r="D116" s="218"/>
      <c r="E116" s="218"/>
      <c r="F116" s="218"/>
      <c r="G116" s="113"/>
      <c r="H116" s="113"/>
      <c r="I116" s="148"/>
      <c r="J116" s="149"/>
      <c r="K116" s="113"/>
      <c r="L116" s="150"/>
      <c r="M116" s="306"/>
      <c r="N116" s="52"/>
    </row>
    <row r="117" spans="1:14" ht="12.75">
      <c r="A117" s="66"/>
      <c r="B117" s="265">
        <f>eelarve!E65</f>
        <v>0</v>
      </c>
      <c r="C117" s="265">
        <f>eelarve!F65</f>
        <v>0</v>
      </c>
      <c r="D117" s="265">
        <f>eelarve!G65</f>
        <v>0</v>
      </c>
      <c r="E117" s="265">
        <f>eelarve!H65</f>
        <v>0</v>
      </c>
      <c r="F117" s="265">
        <f>eelarve!I65</f>
        <v>0</v>
      </c>
      <c r="G117" s="267"/>
      <c r="H117" s="268"/>
      <c r="I117" s="268"/>
      <c r="J117" s="268"/>
      <c r="K117" s="268"/>
      <c r="L117" s="269"/>
      <c r="M117" s="252">
        <f>B117-C119-D119-E119-F119</f>
        <v>0</v>
      </c>
      <c r="N117" s="52"/>
    </row>
    <row r="118" spans="1:14" ht="4.5" customHeight="1">
      <c r="A118" s="255">
        <f>eelarve!A65</f>
        <v>0</v>
      </c>
      <c r="B118" s="266"/>
      <c r="C118" s="266"/>
      <c r="D118" s="266"/>
      <c r="E118" s="266"/>
      <c r="F118" s="266"/>
      <c r="G118" s="270"/>
      <c r="H118" s="271"/>
      <c r="I118" s="271"/>
      <c r="J118" s="271"/>
      <c r="K118" s="271"/>
      <c r="L118" s="272"/>
      <c r="M118" s="253"/>
      <c r="N118" s="52"/>
    </row>
    <row r="119" spans="1:14" ht="17.25" customHeight="1">
      <c r="A119" s="255"/>
      <c r="B119" s="259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273"/>
      <c r="H119" s="274"/>
      <c r="I119" s="274"/>
      <c r="J119" s="274"/>
      <c r="K119" s="274"/>
      <c r="L119" s="275"/>
      <c r="M119" s="254"/>
      <c r="N119" s="52"/>
    </row>
    <row r="120" spans="1:14" ht="12.75">
      <c r="A120" s="256"/>
      <c r="B120" s="260"/>
      <c r="C120" s="106"/>
      <c r="D120" s="106"/>
      <c r="E120" s="106"/>
      <c r="F120" s="106"/>
      <c r="G120" s="108"/>
      <c r="H120" s="143"/>
      <c r="I120" s="144"/>
      <c r="J120" s="145"/>
      <c r="K120" s="108"/>
      <c r="L120" s="109"/>
      <c r="M120" s="304"/>
      <c r="N120" s="52"/>
    </row>
    <row r="121" spans="1:14" ht="12.75">
      <c r="A121" s="256"/>
      <c r="B121" s="260"/>
      <c r="C121" s="106"/>
      <c r="D121" s="106"/>
      <c r="E121" s="106"/>
      <c r="F121" s="106"/>
      <c r="G121" s="108"/>
      <c r="H121" s="143"/>
      <c r="I121" s="144"/>
      <c r="J121" s="145"/>
      <c r="K121" s="108"/>
      <c r="L121" s="109"/>
      <c r="M121" s="305"/>
      <c r="N121" s="52"/>
    </row>
    <row r="122" spans="1:14" ht="12.75">
      <c r="A122" s="256"/>
      <c r="B122" s="260"/>
      <c r="C122" s="106"/>
      <c r="D122" s="106"/>
      <c r="E122" s="106"/>
      <c r="F122" s="106"/>
      <c r="G122" s="111"/>
      <c r="H122" s="111"/>
      <c r="I122" s="146"/>
      <c r="J122" s="147"/>
      <c r="K122" s="111"/>
      <c r="L122" s="109"/>
      <c r="M122" s="305"/>
      <c r="N122" s="52"/>
    </row>
    <row r="123" spans="1:14" ht="12.75">
      <c r="A123" s="256"/>
      <c r="B123" s="260"/>
      <c r="C123" s="106"/>
      <c r="D123" s="106"/>
      <c r="E123" s="106"/>
      <c r="F123" s="106"/>
      <c r="G123" s="111"/>
      <c r="H123" s="111"/>
      <c r="I123" s="146"/>
      <c r="J123" s="147"/>
      <c r="K123" s="111"/>
      <c r="L123" s="109"/>
      <c r="M123" s="305"/>
      <c r="N123" s="52"/>
    </row>
    <row r="124" spans="1:14" ht="12.75">
      <c r="A124" s="256"/>
      <c r="B124" s="260"/>
      <c r="C124" s="106"/>
      <c r="D124" s="106"/>
      <c r="E124" s="106"/>
      <c r="F124" s="106"/>
      <c r="G124" s="111"/>
      <c r="H124" s="111"/>
      <c r="I124" s="146"/>
      <c r="J124" s="147"/>
      <c r="K124" s="111"/>
      <c r="L124" s="109"/>
      <c r="M124" s="305"/>
      <c r="N124" s="52"/>
    </row>
    <row r="125" spans="1:14" ht="12.75">
      <c r="A125" s="256"/>
      <c r="B125" s="260"/>
      <c r="C125" s="106"/>
      <c r="D125" s="106"/>
      <c r="E125" s="106"/>
      <c r="F125" s="106"/>
      <c r="G125" s="111"/>
      <c r="H125" s="111"/>
      <c r="I125" s="146"/>
      <c r="J125" s="147"/>
      <c r="K125" s="111"/>
      <c r="L125" s="109"/>
      <c r="M125" s="305"/>
      <c r="N125" s="52"/>
    </row>
    <row r="126" spans="1:14" ht="12.75">
      <c r="A126" s="256"/>
      <c r="B126" s="260"/>
      <c r="C126" s="106"/>
      <c r="D126" s="106"/>
      <c r="E126" s="106"/>
      <c r="F126" s="106"/>
      <c r="G126" s="111"/>
      <c r="H126" s="111"/>
      <c r="I126" s="146"/>
      <c r="J126" s="147"/>
      <c r="K126" s="111"/>
      <c r="L126" s="109"/>
      <c r="M126" s="305"/>
      <c r="N126" s="52"/>
    </row>
    <row r="127" spans="1:14" ht="12.75">
      <c r="A127" s="257"/>
      <c r="B127" s="260"/>
      <c r="C127" s="106"/>
      <c r="D127" s="106"/>
      <c r="E127" s="106"/>
      <c r="F127" s="106"/>
      <c r="G127" s="111"/>
      <c r="H127" s="111"/>
      <c r="I127" s="146"/>
      <c r="J127" s="147"/>
      <c r="K127" s="111"/>
      <c r="L127" s="109"/>
      <c r="M127" s="305"/>
      <c r="N127" s="52"/>
    </row>
    <row r="128" spans="1:14" ht="12.75">
      <c r="A128" s="257"/>
      <c r="B128" s="260"/>
      <c r="C128" s="106"/>
      <c r="D128" s="106"/>
      <c r="E128" s="106"/>
      <c r="F128" s="106"/>
      <c r="G128" s="111"/>
      <c r="H128" s="111"/>
      <c r="I128" s="146"/>
      <c r="J128" s="147"/>
      <c r="K128" s="111"/>
      <c r="L128" s="109"/>
      <c r="M128" s="305"/>
      <c r="N128" s="52"/>
    </row>
    <row r="129" spans="1:14" ht="12.75">
      <c r="A129" s="257"/>
      <c r="B129" s="260"/>
      <c r="C129" s="106"/>
      <c r="D129" s="106"/>
      <c r="E129" s="106"/>
      <c r="F129" s="106"/>
      <c r="G129" s="111"/>
      <c r="H129" s="111"/>
      <c r="I129" s="146"/>
      <c r="J129" s="147"/>
      <c r="K129" s="111"/>
      <c r="L129" s="109"/>
      <c r="M129" s="305"/>
      <c r="N129" s="52"/>
    </row>
    <row r="130" spans="1:14" ht="12.75">
      <c r="A130" s="257"/>
      <c r="B130" s="260"/>
      <c r="C130" s="106"/>
      <c r="D130" s="106"/>
      <c r="E130" s="106"/>
      <c r="F130" s="106"/>
      <c r="G130" s="111"/>
      <c r="H130" s="111"/>
      <c r="I130" s="146"/>
      <c r="J130" s="147"/>
      <c r="K130" s="111"/>
      <c r="L130" s="109"/>
      <c r="M130" s="305"/>
      <c r="N130" s="52"/>
    </row>
    <row r="131" spans="1:14" ht="12.75">
      <c r="A131" s="257"/>
      <c r="B131" s="260"/>
      <c r="C131" s="106"/>
      <c r="D131" s="106"/>
      <c r="E131" s="106"/>
      <c r="F131" s="106"/>
      <c r="G131" s="111"/>
      <c r="H131" s="111"/>
      <c r="I131" s="146"/>
      <c r="J131" s="147"/>
      <c r="K131" s="111"/>
      <c r="L131" s="109"/>
      <c r="M131" s="305"/>
      <c r="N131" s="52"/>
    </row>
    <row r="132" spans="1:14" ht="12.75">
      <c r="A132" s="257"/>
      <c r="B132" s="260"/>
      <c r="C132" s="106"/>
      <c r="D132" s="106"/>
      <c r="E132" s="106"/>
      <c r="F132" s="106"/>
      <c r="G132" s="111"/>
      <c r="H132" s="111"/>
      <c r="I132" s="146"/>
      <c r="J132" s="147"/>
      <c r="K132" s="111"/>
      <c r="L132" s="109"/>
      <c r="M132" s="305"/>
      <c r="N132" s="52"/>
    </row>
    <row r="133" spans="1:14" ht="12.75">
      <c r="A133" s="257"/>
      <c r="B133" s="260"/>
      <c r="C133" s="106"/>
      <c r="D133" s="106"/>
      <c r="E133" s="106"/>
      <c r="F133" s="106"/>
      <c r="G133" s="111"/>
      <c r="H133" s="111"/>
      <c r="I133" s="146"/>
      <c r="J133" s="147"/>
      <c r="K133" s="111"/>
      <c r="L133" s="109"/>
      <c r="M133" s="305"/>
      <c r="N133" s="52"/>
    </row>
    <row r="134" spans="1:14" ht="12.75">
      <c r="A134" s="258"/>
      <c r="B134" s="261"/>
      <c r="C134" s="218"/>
      <c r="D134" s="218"/>
      <c r="E134" s="218"/>
      <c r="F134" s="218"/>
      <c r="G134" s="113"/>
      <c r="H134" s="113"/>
      <c r="I134" s="148"/>
      <c r="J134" s="149"/>
      <c r="K134" s="113"/>
      <c r="L134" s="150"/>
      <c r="M134" s="306"/>
      <c r="N134" s="52"/>
    </row>
    <row r="135" spans="1:14" ht="12.75">
      <c r="A135" s="52"/>
      <c r="B135" s="70"/>
      <c r="C135" s="70"/>
      <c r="D135" s="70"/>
      <c r="E135" s="70"/>
      <c r="F135" s="70"/>
      <c r="G135" s="70"/>
      <c r="H135" s="70"/>
      <c r="I135" s="70"/>
      <c r="J135" s="93"/>
      <c r="K135" s="70"/>
      <c r="L135" s="70"/>
      <c r="M135" s="70"/>
      <c r="N135" s="52"/>
    </row>
  </sheetData>
  <sheetProtection password="CA1D" sheet="1" insertRows="0"/>
  <mergeCells count="8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134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E9" sqref="E9:E10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122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6.5" customHeight="1">
      <c r="A3" s="71" t="s">
        <v>27</v>
      </c>
      <c r="B3" s="216">
        <f>eelarve!E66</f>
        <v>0</v>
      </c>
      <c r="C3" s="216">
        <f>eelarve!F66</f>
        <v>0</v>
      </c>
      <c r="D3" s="216">
        <f>eelarve!G66</f>
        <v>0</v>
      </c>
      <c r="E3" s="216">
        <f>eelarve!H66</f>
        <v>0</v>
      </c>
      <c r="F3" s="216">
        <f>eelarve!I66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C11+C29+C47+C65+C83+C101+C119</f>
        <v>0</v>
      </c>
      <c r="D4" s="217">
        <f>D11+D29+D47+D65+D83+D101+D119</f>
        <v>0</v>
      </c>
      <c r="E4" s="217">
        <f>E11+E29+E47+E65+E83+E101+E119</f>
        <v>0</v>
      </c>
      <c r="F4" s="217">
        <f>F11+F29+F47+F65+F83+F101+F119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7.2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5.75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4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eelarve!E67</f>
        <v>0</v>
      </c>
      <c r="C9" s="265">
        <f>eelarve!F67</f>
        <v>0</v>
      </c>
      <c r="D9" s="265">
        <f>eelarve!G67</f>
        <v>0</v>
      </c>
      <c r="E9" s="265" t="str">
        <f>eelarve!H67</f>
        <v>x</v>
      </c>
      <c r="F9" s="265">
        <f>eelarve!I67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4.5" customHeight="1">
      <c r="A10" s="255" t="str">
        <f>eelarve!A67</f>
        <v>7.1. 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.7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6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eelarve!E68</f>
        <v>0</v>
      </c>
      <c r="C27" s="265">
        <f>eelarve!F68</f>
        <v>0</v>
      </c>
      <c r="D27" s="265">
        <f>eelarve!G68</f>
        <v>0</v>
      </c>
      <c r="E27" s="265" t="str">
        <f>eelarve!H68</f>
        <v>x</v>
      </c>
      <c r="F27" s="265">
        <f>eelarve!I68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3.75" customHeight="1">
      <c r="A28" s="255" t="str">
        <f>eelarve!A68</f>
        <v>7.2.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46"/>
      <c r="J42" s="147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306"/>
      <c r="N44" s="52"/>
    </row>
    <row r="45" spans="1:14" ht="12.75">
      <c r="A45" s="66"/>
      <c r="B45" s="265">
        <f>eelarve!E69</f>
        <v>0</v>
      </c>
      <c r="C45" s="265">
        <f>eelarve!F69</f>
        <v>0</v>
      </c>
      <c r="D45" s="265">
        <f>eelarve!G69</f>
        <v>0</v>
      </c>
      <c r="E45" s="265" t="str">
        <f>eelarve!H69</f>
        <v>x</v>
      </c>
      <c r="F45" s="265">
        <f>eelarve!I69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4.5" customHeight="1">
      <c r="A46" s="255">
        <f>eelarve!A69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306"/>
      <c r="N62" s="52"/>
    </row>
    <row r="63" spans="1:14" ht="12.75">
      <c r="A63" s="249"/>
      <c r="B63" s="265">
        <f>eelarve!E70</f>
        <v>0</v>
      </c>
      <c r="C63" s="265">
        <f>eelarve!F70</f>
        <v>0</v>
      </c>
      <c r="D63" s="265">
        <f>eelarve!G70</f>
        <v>0</v>
      </c>
      <c r="E63" s="265" t="str">
        <f>eelarve!H70</f>
        <v>x</v>
      </c>
      <c r="F63" s="265">
        <f>eelarve!I70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4.5" customHeight="1">
      <c r="A64" s="255">
        <f>eelarve!A70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5" customHeight="1">
      <c r="A65" s="255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256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304"/>
      <c r="N66" s="52"/>
    </row>
    <row r="67" spans="1:14" ht="12.75">
      <c r="A67" s="256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305"/>
      <c r="N67" s="52"/>
    </row>
    <row r="68" spans="1:14" ht="12.75">
      <c r="A68" s="256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305"/>
      <c r="N68" s="52"/>
    </row>
    <row r="69" spans="1:14" ht="12.75">
      <c r="A69" s="256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305"/>
      <c r="N69" s="52"/>
    </row>
    <row r="70" spans="1:14" ht="12.75">
      <c r="A70" s="256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305"/>
      <c r="N70" s="52"/>
    </row>
    <row r="71" spans="1:14" ht="12.75">
      <c r="A71" s="256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305"/>
      <c r="N71" s="52"/>
    </row>
    <row r="72" spans="1:14" ht="12.75">
      <c r="A72" s="256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305"/>
      <c r="N72" s="52"/>
    </row>
    <row r="73" spans="1:14" ht="12.75">
      <c r="A73" s="257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305"/>
      <c r="N73" s="52"/>
    </row>
    <row r="74" spans="1:14" ht="12.75">
      <c r="A74" s="257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305"/>
      <c r="N74" s="52"/>
    </row>
    <row r="75" spans="1:14" ht="12.75">
      <c r="A75" s="257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305"/>
      <c r="N75" s="52"/>
    </row>
    <row r="76" spans="1:14" ht="12.75">
      <c r="A76" s="257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305"/>
      <c r="N76" s="52"/>
    </row>
    <row r="77" spans="1:14" ht="12.75">
      <c r="A77" s="257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305"/>
      <c r="N77" s="52"/>
    </row>
    <row r="78" spans="1:14" ht="12.75">
      <c r="A78" s="257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305"/>
      <c r="N78" s="52"/>
    </row>
    <row r="79" spans="1:14" ht="12.75">
      <c r="A79" s="257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305"/>
      <c r="N79" s="52"/>
    </row>
    <row r="80" spans="1:14" ht="12.75">
      <c r="A80" s="258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306"/>
      <c r="N80" s="52"/>
    </row>
    <row r="81" spans="1:14" ht="12.75" customHeight="1">
      <c r="A81" s="66"/>
      <c r="B81" s="265">
        <f>eelarve!E71</f>
        <v>0</v>
      </c>
      <c r="C81" s="265">
        <f>eelarve!F71</f>
        <v>0</v>
      </c>
      <c r="D81" s="265">
        <f>eelarve!G71</f>
        <v>0</v>
      </c>
      <c r="E81" s="265" t="str">
        <f>eelarve!H71</f>
        <v>x</v>
      </c>
      <c r="F81" s="265">
        <f>eelarve!I71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3" customHeight="1">
      <c r="A82" s="255">
        <f>eelarve!A71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4.2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44"/>
      <c r="J84" s="145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44"/>
      <c r="J85" s="145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46"/>
      <c r="J86" s="147"/>
      <c r="K86" s="111"/>
      <c r="L86" s="109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46"/>
      <c r="J87" s="147"/>
      <c r="K87" s="111"/>
      <c r="L87" s="109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46"/>
      <c r="J88" s="147"/>
      <c r="K88" s="111"/>
      <c r="L88" s="109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46"/>
      <c r="J89" s="147"/>
      <c r="K89" s="111"/>
      <c r="L89" s="109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46"/>
      <c r="J90" s="147"/>
      <c r="K90" s="111"/>
      <c r="L90" s="109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46"/>
      <c r="J91" s="147"/>
      <c r="K91" s="111"/>
      <c r="L91" s="109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46"/>
      <c r="J92" s="147"/>
      <c r="K92" s="111"/>
      <c r="L92" s="109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46"/>
      <c r="J93" s="147"/>
      <c r="K93" s="111"/>
      <c r="L93" s="109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46"/>
      <c r="J94" s="147"/>
      <c r="K94" s="111"/>
      <c r="L94" s="109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46"/>
      <c r="J95" s="147"/>
      <c r="K95" s="111"/>
      <c r="L95" s="109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46"/>
      <c r="J96" s="147"/>
      <c r="K96" s="111"/>
      <c r="L96" s="109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46"/>
      <c r="J97" s="147"/>
      <c r="K97" s="111"/>
      <c r="L97" s="109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48"/>
      <c r="J98" s="149"/>
      <c r="K98" s="113"/>
      <c r="L98" s="150"/>
      <c r="M98" s="306"/>
      <c r="N98" s="52"/>
    </row>
    <row r="99" spans="1:14" ht="12.75" customHeight="1">
      <c r="A99" s="249"/>
      <c r="B99" s="265">
        <f>eelarve!E72</f>
        <v>0</v>
      </c>
      <c r="C99" s="265">
        <f>eelarve!F72</f>
        <v>0</v>
      </c>
      <c r="D99" s="265">
        <f>eelarve!G72</f>
        <v>0</v>
      </c>
      <c r="E99" s="265" t="str">
        <f>eelarve!H72</f>
        <v>x</v>
      </c>
      <c r="F99" s="265">
        <f>eelarve!I72</f>
        <v>0</v>
      </c>
      <c r="G99" s="267"/>
      <c r="H99" s="268"/>
      <c r="I99" s="268"/>
      <c r="J99" s="268"/>
      <c r="K99" s="268"/>
      <c r="L99" s="269"/>
      <c r="M99" s="252">
        <f>B99-C101-D101-E101-F101</f>
        <v>0</v>
      </c>
      <c r="N99" s="52"/>
    </row>
    <row r="100" spans="1:14" ht="3" customHeight="1">
      <c r="A100" s="255">
        <f>eelarve!A72</f>
        <v>0</v>
      </c>
      <c r="B100" s="266"/>
      <c r="C100" s="266"/>
      <c r="D100" s="266"/>
      <c r="E100" s="266"/>
      <c r="F100" s="266"/>
      <c r="G100" s="270"/>
      <c r="H100" s="271"/>
      <c r="I100" s="271"/>
      <c r="J100" s="271"/>
      <c r="K100" s="271"/>
      <c r="L100" s="272"/>
      <c r="M100" s="253"/>
      <c r="N100" s="52"/>
    </row>
    <row r="101" spans="1:14" ht="14.25" customHeight="1">
      <c r="A101" s="255"/>
      <c r="B101" s="259"/>
      <c r="C101" s="68">
        <f>SUM(C102:C116)</f>
        <v>0</v>
      </c>
      <c r="D101" s="68">
        <f>SUM(D102:D116)</f>
        <v>0</v>
      </c>
      <c r="E101" s="68">
        <f>SUM(E102:E116)</f>
        <v>0</v>
      </c>
      <c r="F101" s="68">
        <f>SUM(F102:F116)</f>
        <v>0</v>
      </c>
      <c r="G101" s="273"/>
      <c r="H101" s="274"/>
      <c r="I101" s="274"/>
      <c r="J101" s="274"/>
      <c r="K101" s="274"/>
      <c r="L101" s="275"/>
      <c r="M101" s="254"/>
      <c r="N101" s="52"/>
    </row>
    <row r="102" spans="1:14" ht="12.75">
      <c r="A102" s="256"/>
      <c r="B102" s="260"/>
      <c r="C102" s="106"/>
      <c r="D102" s="106"/>
      <c r="E102" s="106"/>
      <c r="F102" s="106"/>
      <c r="G102" s="108"/>
      <c r="H102" s="143"/>
      <c r="I102" s="144"/>
      <c r="J102" s="145"/>
      <c r="K102" s="108"/>
      <c r="L102" s="109"/>
      <c r="M102" s="304"/>
      <c r="N102" s="52"/>
    </row>
    <row r="103" spans="1:14" ht="12.75">
      <c r="A103" s="256"/>
      <c r="B103" s="260"/>
      <c r="C103" s="106"/>
      <c r="D103" s="106"/>
      <c r="E103" s="106"/>
      <c r="F103" s="106"/>
      <c r="G103" s="108"/>
      <c r="H103" s="143"/>
      <c r="I103" s="144"/>
      <c r="J103" s="145"/>
      <c r="K103" s="108"/>
      <c r="L103" s="109"/>
      <c r="M103" s="305"/>
      <c r="N103" s="52"/>
    </row>
    <row r="104" spans="1:14" ht="12.75">
      <c r="A104" s="256"/>
      <c r="B104" s="260"/>
      <c r="C104" s="106"/>
      <c r="D104" s="106"/>
      <c r="E104" s="106"/>
      <c r="F104" s="106"/>
      <c r="G104" s="111"/>
      <c r="H104" s="111"/>
      <c r="I104" s="146"/>
      <c r="J104" s="147"/>
      <c r="K104" s="111"/>
      <c r="L104" s="109"/>
      <c r="M104" s="305"/>
      <c r="N104" s="52"/>
    </row>
    <row r="105" spans="1:14" ht="12.75">
      <c r="A105" s="256"/>
      <c r="B105" s="260"/>
      <c r="C105" s="106"/>
      <c r="D105" s="106"/>
      <c r="E105" s="106"/>
      <c r="F105" s="106"/>
      <c r="G105" s="111"/>
      <c r="H105" s="111"/>
      <c r="I105" s="146"/>
      <c r="J105" s="147"/>
      <c r="K105" s="111"/>
      <c r="L105" s="109"/>
      <c r="M105" s="305"/>
      <c r="N105" s="52"/>
    </row>
    <row r="106" spans="1:14" ht="12.75">
      <c r="A106" s="256"/>
      <c r="B106" s="260"/>
      <c r="C106" s="106"/>
      <c r="D106" s="106"/>
      <c r="E106" s="106"/>
      <c r="F106" s="106"/>
      <c r="G106" s="111"/>
      <c r="H106" s="111"/>
      <c r="I106" s="146"/>
      <c r="J106" s="147"/>
      <c r="K106" s="111"/>
      <c r="L106" s="109"/>
      <c r="M106" s="305"/>
      <c r="N106" s="52"/>
    </row>
    <row r="107" spans="1:14" ht="12.75">
      <c r="A107" s="256"/>
      <c r="B107" s="260"/>
      <c r="C107" s="106"/>
      <c r="D107" s="106"/>
      <c r="E107" s="106"/>
      <c r="F107" s="106"/>
      <c r="G107" s="111"/>
      <c r="H107" s="111"/>
      <c r="I107" s="146"/>
      <c r="J107" s="147"/>
      <c r="K107" s="111"/>
      <c r="L107" s="109"/>
      <c r="M107" s="305"/>
      <c r="N107" s="52"/>
    </row>
    <row r="108" spans="1:14" ht="12.75">
      <c r="A108" s="256"/>
      <c r="B108" s="260"/>
      <c r="C108" s="106"/>
      <c r="D108" s="106"/>
      <c r="E108" s="106"/>
      <c r="F108" s="106"/>
      <c r="G108" s="111"/>
      <c r="H108" s="111"/>
      <c r="I108" s="146"/>
      <c r="J108" s="147"/>
      <c r="K108" s="111"/>
      <c r="L108" s="109"/>
      <c r="M108" s="305"/>
      <c r="N108" s="52"/>
    </row>
    <row r="109" spans="1:14" ht="12.75">
      <c r="A109" s="257"/>
      <c r="B109" s="260"/>
      <c r="C109" s="106"/>
      <c r="D109" s="106"/>
      <c r="E109" s="106"/>
      <c r="F109" s="106"/>
      <c r="G109" s="111"/>
      <c r="H109" s="111"/>
      <c r="I109" s="146"/>
      <c r="J109" s="147"/>
      <c r="K109" s="111"/>
      <c r="L109" s="109"/>
      <c r="M109" s="305"/>
      <c r="N109" s="52"/>
    </row>
    <row r="110" spans="1:14" ht="12.75">
      <c r="A110" s="257"/>
      <c r="B110" s="260"/>
      <c r="C110" s="106"/>
      <c r="D110" s="106"/>
      <c r="E110" s="106"/>
      <c r="F110" s="106"/>
      <c r="G110" s="111"/>
      <c r="H110" s="111"/>
      <c r="I110" s="146"/>
      <c r="J110" s="147"/>
      <c r="K110" s="111"/>
      <c r="L110" s="109"/>
      <c r="M110" s="305"/>
      <c r="N110" s="52"/>
    </row>
    <row r="111" spans="1:14" ht="12.75">
      <c r="A111" s="257"/>
      <c r="B111" s="260"/>
      <c r="C111" s="106"/>
      <c r="D111" s="106"/>
      <c r="E111" s="106"/>
      <c r="F111" s="106"/>
      <c r="G111" s="111"/>
      <c r="H111" s="111"/>
      <c r="I111" s="146"/>
      <c r="J111" s="147"/>
      <c r="K111" s="111"/>
      <c r="L111" s="109"/>
      <c r="M111" s="305"/>
      <c r="N111" s="52"/>
    </row>
    <row r="112" spans="1:14" ht="12.75">
      <c r="A112" s="257"/>
      <c r="B112" s="260"/>
      <c r="C112" s="106"/>
      <c r="D112" s="106"/>
      <c r="E112" s="106"/>
      <c r="F112" s="106"/>
      <c r="G112" s="111"/>
      <c r="H112" s="111"/>
      <c r="I112" s="146"/>
      <c r="J112" s="147"/>
      <c r="K112" s="111"/>
      <c r="L112" s="109"/>
      <c r="M112" s="305"/>
      <c r="N112" s="52"/>
    </row>
    <row r="113" spans="1:14" ht="12.75">
      <c r="A113" s="257"/>
      <c r="B113" s="260"/>
      <c r="C113" s="106"/>
      <c r="D113" s="106"/>
      <c r="E113" s="106"/>
      <c r="F113" s="106"/>
      <c r="G113" s="111"/>
      <c r="H113" s="111"/>
      <c r="I113" s="146"/>
      <c r="J113" s="147"/>
      <c r="K113" s="111"/>
      <c r="L113" s="109"/>
      <c r="M113" s="305"/>
      <c r="N113" s="52"/>
    </row>
    <row r="114" spans="1:14" ht="12.75">
      <c r="A114" s="257"/>
      <c r="B114" s="260"/>
      <c r="C114" s="106"/>
      <c r="D114" s="106"/>
      <c r="E114" s="106"/>
      <c r="F114" s="106"/>
      <c r="G114" s="111"/>
      <c r="H114" s="111"/>
      <c r="I114" s="146"/>
      <c r="J114" s="147"/>
      <c r="K114" s="111"/>
      <c r="L114" s="109"/>
      <c r="M114" s="305"/>
      <c r="N114" s="52"/>
    </row>
    <row r="115" spans="1:14" ht="12.75">
      <c r="A115" s="257"/>
      <c r="B115" s="260"/>
      <c r="C115" s="106"/>
      <c r="D115" s="106"/>
      <c r="E115" s="106"/>
      <c r="F115" s="106"/>
      <c r="G115" s="111"/>
      <c r="H115" s="111"/>
      <c r="I115" s="146"/>
      <c r="J115" s="147"/>
      <c r="K115" s="111"/>
      <c r="L115" s="109"/>
      <c r="M115" s="305"/>
      <c r="N115" s="52"/>
    </row>
    <row r="116" spans="1:14" ht="12.75">
      <c r="A116" s="258"/>
      <c r="B116" s="261"/>
      <c r="C116" s="218"/>
      <c r="D116" s="218"/>
      <c r="E116" s="218"/>
      <c r="F116" s="218"/>
      <c r="G116" s="113"/>
      <c r="H116" s="113"/>
      <c r="I116" s="148"/>
      <c r="J116" s="149"/>
      <c r="K116" s="113"/>
      <c r="L116" s="150"/>
      <c r="M116" s="306"/>
      <c r="N116" s="52"/>
    </row>
    <row r="117" spans="1:14" ht="12.75" customHeight="1">
      <c r="A117" s="249"/>
      <c r="B117" s="265">
        <f>eelarve!E73</f>
        <v>0</v>
      </c>
      <c r="C117" s="265">
        <f>eelarve!F73</f>
        <v>0</v>
      </c>
      <c r="D117" s="265">
        <f>eelarve!G73</f>
        <v>0</v>
      </c>
      <c r="E117" s="265" t="str">
        <f>eelarve!H73</f>
        <v>x</v>
      </c>
      <c r="F117" s="265">
        <f>eelarve!I73</f>
        <v>0</v>
      </c>
      <c r="G117" s="267"/>
      <c r="H117" s="268"/>
      <c r="I117" s="268"/>
      <c r="J117" s="268"/>
      <c r="K117" s="268"/>
      <c r="L117" s="269"/>
      <c r="M117" s="252">
        <f>B117-C119-D119-E119-F119</f>
        <v>0</v>
      </c>
      <c r="N117" s="52"/>
    </row>
    <row r="118" spans="1:14" ht="3" customHeight="1">
      <c r="A118" s="255">
        <f>eelarve!A73</f>
        <v>0</v>
      </c>
      <c r="B118" s="266"/>
      <c r="C118" s="266"/>
      <c r="D118" s="266"/>
      <c r="E118" s="266"/>
      <c r="F118" s="266"/>
      <c r="G118" s="270"/>
      <c r="H118" s="271"/>
      <c r="I118" s="271"/>
      <c r="J118" s="271"/>
      <c r="K118" s="271"/>
      <c r="L118" s="272"/>
      <c r="M118" s="253"/>
      <c r="N118" s="52"/>
    </row>
    <row r="119" spans="1:14" ht="14.25" customHeight="1">
      <c r="A119" s="255"/>
      <c r="B119" s="259"/>
      <c r="C119" s="68">
        <f>SUM(C120:C134)</f>
        <v>0</v>
      </c>
      <c r="D119" s="68">
        <f>SUM(D120:D134)</f>
        <v>0</v>
      </c>
      <c r="E119" s="68">
        <f>SUM(E120:E134)</f>
        <v>0</v>
      </c>
      <c r="F119" s="68">
        <f>SUM(F120:F134)</f>
        <v>0</v>
      </c>
      <c r="G119" s="273"/>
      <c r="H119" s="274"/>
      <c r="I119" s="274"/>
      <c r="J119" s="274"/>
      <c r="K119" s="274"/>
      <c r="L119" s="275"/>
      <c r="M119" s="254"/>
      <c r="N119" s="52"/>
    </row>
    <row r="120" spans="1:14" ht="12.75">
      <c r="A120" s="256"/>
      <c r="B120" s="260"/>
      <c r="C120" s="106"/>
      <c r="D120" s="106"/>
      <c r="E120" s="106"/>
      <c r="F120" s="106"/>
      <c r="G120" s="108"/>
      <c r="H120" s="143"/>
      <c r="I120" s="144"/>
      <c r="J120" s="145"/>
      <c r="K120" s="108"/>
      <c r="L120" s="109"/>
      <c r="M120" s="304"/>
      <c r="N120" s="52"/>
    </row>
    <row r="121" spans="1:14" ht="12.75">
      <c r="A121" s="256"/>
      <c r="B121" s="260"/>
      <c r="C121" s="106"/>
      <c r="D121" s="106"/>
      <c r="E121" s="106"/>
      <c r="F121" s="106"/>
      <c r="G121" s="108"/>
      <c r="H121" s="143"/>
      <c r="I121" s="144"/>
      <c r="J121" s="145"/>
      <c r="K121" s="108"/>
      <c r="L121" s="109"/>
      <c r="M121" s="305"/>
      <c r="N121" s="52"/>
    </row>
    <row r="122" spans="1:14" ht="12.75">
      <c r="A122" s="256"/>
      <c r="B122" s="260"/>
      <c r="C122" s="106"/>
      <c r="D122" s="106"/>
      <c r="E122" s="106"/>
      <c r="F122" s="106"/>
      <c r="G122" s="111"/>
      <c r="H122" s="111"/>
      <c r="I122" s="146"/>
      <c r="J122" s="147"/>
      <c r="K122" s="111"/>
      <c r="L122" s="109"/>
      <c r="M122" s="305"/>
      <c r="N122" s="52"/>
    </row>
    <row r="123" spans="1:14" ht="12.75">
      <c r="A123" s="256"/>
      <c r="B123" s="260"/>
      <c r="C123" s="106"/>
      <c r="D123" s="106"/>
      <c r="E123" s="106"/>
      <c r="F123" s="106"/>
      <c r="G123" s="111"/>
      <c r="H123" s="111"/>
      <c r="I123" s="146"/>
      <c r="J123" s="147"/>
      <c r="K123" s="111"/>
      <c r="L123" s="109"/>
      <c r="M123" s="305"/>
      <c r="N123" s="52"/>
    </row>
    <row r="124" spans="1:14" ht="12.75">
      <c r="A124" s="256"/>
      <c r="B124" s="260"/>
      <c r="C124" s="106"/>
      <c r="D124" s="106"/>
      <c r="E124" s="106"/>
      <c r="F124" s="106"/>
      <c r="G124" s="111"/>
      <c r="H124" s="111"/>
      <c r="I124" s="146"/>
      <c r="J124" s="147"/>
      <c r="K124" s="111"/>
      <c r="L124" s="109"/>
      <c r="M124" s="305"/>
      <c r="N124" s="52"/>
    </row>
    <row r="125" spans="1:14" ht="12.75">
      <c r="A125" s="256"/>
      <c r="B125" s="260"/>
      <c r="C125" s="106"/>
      <c r="D125" s="106"/>
      <c r="E125" s="106"/>
      <c r="F125" s="106"/>
      <c r="G125" s="111"/>
      <c r="H125" s="111"/>
      <c r="I125" s="146"/>
      <c r="J125" s="147"/>
      <c r="K125" s="111"/>
      <c r="L125" s="109"/>
      <c r="M125" s="305"/>
      <c r="N125" s="52"/>
    </row>
    <row r="126" spans="1:14" ht="12.75">
      <c r="A126" s="256"/>
      <c r="B126" s="260"/>
      <c r="C126" s="106"/>
      <c r="D126" s="106"/>
      <c r="E126" s="106"/>
      <c r="F126" s="106"/>
      <c r="G126" s="111"/>
      <c r="H126" s="111"/>
      <c r="I126" s="146"/>
      <c r="J126" s="147"/>
      <c r="K126" s="111"/>
      <c r="L126" s="109"/>
      <c r="M126" s="305"/>
      <c r="N126" s="52"/>
    </row>
    <row r="127" spans="1:14" ht="12.75">
      <c r="A127" s="257"/>
      <c r="B127" s="260"/>
      <c r="C127" s="106"/>
      <c r="D127" s="106"/>
      <c r="E127" s="106"/>
      <c r="F127" s="106"/>
      <c r="G127" s="111"/>
      <c r="H127" s="111"/>
      <c r="I127" s="146"/>
      <c r="J127" s="147"/>
      <c r="K127" s="111"/>
      <c r="L127" s="109"/>
      <c r="M127" s="305"/>
      <c r="N127" s="52"/>
    </row>
    <row r="128" spans="1:14" ht="12.75">
      <c r="A128" s="257"/>
      <c r="B128" s="260"/>
      <c r="C128" s="106"/>
      <c r="D128" s="106"/>
      <c r="E128" s="106"/>
      <c r="F128" s="106"/>
      <c r="G128" s="111"/>
      <c r="H128" s="111"/>
      <c r="I128" s="146"/>
      <c r="J128" s="147"/>
      <c r="K128" s="111"/>
      <c r="L128" s="109"/>
      <c r="M128" s="305"/>
      <c r="N128" s="52"/>
    </row>
    <row r="129" spans="1:14" ht="12.75">
      <c r="A129" s="257"/>
      <c r="B129" s="260"/>
      <c r="C129" s="106"/>
      <c r="D129" s="106"/>
      <c r="E129" s="106"/>
      <c r="F129" s="106"/>
      <c r="G129" s="111"/>
      <c r="H129" s="111"/>
      <c r="I129" s="146"/>
      <c r="J129" s="147"/>
      <c r="K129" s="111"/>
      <c r="L129" s="109"/>
      <c r="M129" s="305"/>
      <c r="N129" s="52"/>
    </row>
    <row r="130" spans="1:14" ht="12.75">
      <c r="A130" s="257"/>
      <c r="B130" s="260"/>
      <c r="C130" s="106"/>
      <c r="D130" s="106"/>
      <c r="E130" s="106"/>
      <c r="F130" s="106"/>
      <c r="G130" s="111"/>
      <c r="H130" s="111"/>
      <c r="I130" s="146"/>
      <c r="J130" s="147"/>
      <c r="K130" s="111"/>
      <c r="L130" s="109"/>
      <c r="M130" s="305"/>
      <c r="N130" s="52"/>
    </row>
    <row r="131" spans="1:14" ht="12.75">
      <c r="A131" s="257"/>
      <c r="B131" s="260"/>
      <c r="C131" s="106"/>
      <c r="D131" s="106"/>
      <c r="E131" s="106"/>
      <c r="F131" s="106"/>
      <c r="G131" s="111"/>
      <c r="H131" s="111"/>
      <c r="I131" s="146"/>
      <c r="J131" s="147"/>
      <c r="K131" s="111"/>
      <c r="L131" s="109"/>
      <c r="M131" s="305"/>
      <c r="N131" s="52"/>
    </row>
    <row r="132" spans="1:14" ht="12.75">
      <c r="A132" s="257"/>
      <c r="B132" s="260"/>
      <c r="C132" s="106"/>
      <c r="D132" s="106"/>
      <c r="E132" s="106"/>
      <c r="F132" s="106"/>
      <c r="G132" s="111"/>
      <c r="H132" s="111"/>
      <c r="I132" s="146"/>
      <c r="J132" s="147"/>
      <c r="K132" s="111"/>
      <c r="L132" s="109"/>
      <c r="M132" s="305"/>
      <c r="N132" s="52"/>
    </row>
    <row r="133" spans="1:14" ht="12.75">
      <c r="A133" s="257"/>
      <c r="B133" s="260"/>
      <c r="C133" s="106"/>
      <c r="D133" s="106"/>
      <c r="E133" s="106"/>
      <c r="F133" s="106"/>
      <c r="G133" s="111"/>
      <c r="H133" s="111"/>
      <c r="I133" s="146"/>
      <c r="J133" s="147"/>
      <c r="K133" s="111"/>
      <c r="L133" s="109"/>
      <c r="M133" s="305"/>
      <c r="N133" s="52"/>
    </row>
    <row r="134" spans="1:14" ht="12.75">
      <c r="A134" s="258"/>
      <c r="B134" s="261"/>
      <c r="C134" s="218"/>
      <c r="D134" s="218"/>
      <c r="E134" s="218"/>
      <c r="F134" s="218"/>
      <c r="G134" s="113"/>
      <c r="H134" s="113"/>
      <c r="I134" s="148"/>
      <c r="J134" s="149"/>
      <c r="K134" s="113"/>
      <c r="L134" s="150"/>
      <c r="M134" s="306"/>
      <c r="N134" s="52"/>
    </row>
  </sheetData>
  <sheetProtection password="CA1D" sheet="1" insertRows="0"/>
  <mergeCells count="83"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B99:B100"/>
    <mergeCell ref="C99:C100"/>
    <mergeCell ref="D99:D100"/>
    <mergeCell ref="E99:E100"/>
    <mergeCell ref="F99:F100"/>
    <mergeCell ref="G99:L10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3" sqref="D3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0.85156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5.75">
      <c r="A2" s="53" t="s">
        <v>123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6.5" customHeight="1">
      <c r="A3" s="71" t="s">
        <v>27</v>
      </c>
      <c r="B3" s="216">
        <f>eelarve!E74</f>
        <v>0</v>
      </c>
      <c r="C3" s="216">
        <f>eelarve!F74</f>
        <v>0</v>
      </c>
      <c r="D3" s="216">
        <f>eelarve!G74</f>
        <v>0</v>
      </c>
      <c r="E3" s="216">
        <f>eelarve!H74</f>
        <v>0</v>
      </c>
      <c r="F3" s="216">
        <f>eelarve!I74</f>
        <v>0</v>
      </c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C11+C29+C47+C65+C83</f>
        <v>0</v>
      </c>
      <c r="D4" s="217">
        <f>D11+D29+D47+D65+D83</f>
        <v>0</v>
      </c>
      <c r="E4" s="217">
        <f>E11+E29+E47+E65+E83</f>
        <v>0</v>
      </c>
      <c r="F4" s="217">
        <f>F11+F29+F47+F65+F83</f>
        <v>0</v>
      </c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>
        <f>IF(D3&gt;0,D4/D3,"")</f>
      </c>
      <c r="E5" s="74">
        <f>IF(E3&gt;0,E4/E3,"")</f>
      </c>
      <c r="F5" s="74">
        <f>IF(F3&gt;0,F4/F3,"")</f>
      </c>
      <c r="G5" s="49"/>
      <c r="H5" s="49"/>
      <c r="I5" s="50"/>
      <c r="J5" s="92"/>
      <c r="K5" s="51"/>
      <c r="L5" s="51"/>
      <c r="M5" s="49"/>
      <c r="N5" s="52"/>
    </row>
    <row r="6" spans="1:14" s="45" customFormat="1" ht="17.2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5.75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51.7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265">
        <f>eelarve!E75</f>
        <v>0</v>
      </c>
      <c r="C9" s="265">
        <f>eelarve!F75</f>
        <v>0</v>
      </c>
      <c r="D9" s="265">
        <f>eelarve!G75</f>
        <v>0</v>
      </c>
      <c r="E9" s="265" t="str">
        <f>eelarve!H75</f>
        <v>x</v>
      </c>
      <c r="F9" s="265">
        <f>eelarve!I75</f>
        <v>0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4.5" customHeight="1">
      <c r="A10" s="255" t="str">
        <f>eelarve!A75</f>
        <v>8.1.</v>
      </c>
      <c r="B10" s="266"/>
      <c r="C10" s="266"/>
      <c r="D10" s="266"/>
      <c r="E10" s="266"/>
      <c r="F10" s="266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.75" customHeight="1">
      <c r="A11" s="255"/>
      <c r="B11" s="259"/>
      <c r="C11" s="68">
        <f>SUM(C12:C26)</f>
        <v>0</v>
      </c>
      <c r="D11" s="68">
        <f>SUM(D12:D26)</f>
        <v>0</v>
      </c>
      <c r="E11" s="68">
        <f>SUM(E12:E26)</f>
        <v>0</v>
      </c>
      <c r="F11" s="68">
        <f>SUM(F12:F26)</f>
        <v>0</v>
      </c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106"/>
      <c r="E12" s="106"/>
      <c r="F12" s="106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106"/>
      <c r="E13" s="106"/>
      <c r="F13" s="106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106"/>
      <c r="E14" s="106"/>
      <c r="F14" s="106"/>
      <c r="G14" s="111"/>
      <c r="H14" s="111"/>
      <c r="I14" s="146"/>
      <c r="J14" s="147"/>
      <c r="K14" s="111"/>
      <c r="L14" s="109"/>
      <c r="M14" s="305"/>
      <c r="N14" s="52"/>
    </row>
    <row r="15" spans="1:14" ht="12.75">
      <c r="A15" s="256"/>
      <c r="B15" s="260"/>
      <c r="C15" s="106"/>
      <c r="D15" s="106"/>
      <c r="E15" s="106"/>
      <c r="F15" s="106"/>
      <c r="G15" s="111"/>
      <c r="H15" s="111"/>
      <c r="I15" s="146"/>
      <c r="J15" s="147"/>
      <c r="K15" s="111"/>
      <c r="L15" s="109"/>
      <c r="M15" s="305"/>
      <c r="N15" s="52"/>
    </row>
    <row r="16" spans="1:14" ht="12.75">
      <c r="A16" s="256"/>
      <c r="B16" s="260"/>
      <c r="C16" s="106"/>
      <c r="D16" s="106"/>
      <c r="E16" s="106"/>
      <c r="F16" s="106"/>
      <c r="G16" s="111"/>
      <c r="H16" s="111"/>
      <c r="I16" s="146"/>
      <c r="J16" s="147"/>
      <c r="K16" s="111"/>
      <c r="L16" s="109"/>
      <c r="M16" s="305"/>
      <c r="N16" s="52"/>
    </row>
    <row r="17" spans="1:14" ht="12.75">
      <c r="A17" s="256"/>
      <c r="B17" s="260"/>
      <c r="C17" s="106"/>
      <c r="D17" s="106"/>
      <c r="E17" s="106"/>
      <c r="F17" s="106"/>
      <c r="G17" s="111"/>
      <c r="H17" s="111"/>
      <c r="I17" s="146"/>
      <c r="J17" s="147"/>
      <c r="K17" s="111"/>
      <c r="L17" s="109"/>
      <c r="M17" s="305"/>
      <c r="N17" s="52"/>
    </row>
    <row r="18" spans="1:14" ht="12.75">
      <c r="A18" s="256"/>
      <c r="B18" s="260"/>
      <c r="C18" s="106"/>
      <c r="D18" s="106"/>
      <c r="E18" s="106"/>
      <c r="F18" s="106"/>
      <c r="G18" s="111"/>
      <c r="H18" s="111"/>
      <c r="I18" s="146"/>
      <c r="J18" s="147"/>
      <c r="K18" s="111"/>
      <c r="L18" s="109"/>
      <c r="M18" s="305"/>
      <c r="N18" s="52"/>
    </row>
    <row r="19" spans="1:14" ht="12.75">
      <c r="A19" s="257"/>
      <c r="B19" s="260"/>
      <c r="C19" s="106"/>
      <c r="D19" s="106"/>
      <c r="E19" s="106"/>
      <c r="F19" s="106"/>
      <c r="G19" s="111"/>
      <c r="H19" s="111"/>
      <c r="I19" s="146"/>
      <c r="J19" s="147"/>
      <c r="K19" s="111"/>
      <c r="L19" s="109"/>
      <c r="M19" s="305"/>
      <c r="N19" s="52"/>
    </row>
    <row r="20" spans="1:14" ht="12.75">
      <c r="A20" s="257"/>
      <c r="B20" s="260"/>
      <c r="C20" s="106"/>
      <c r="D20" s="106"/>
      <c r="E20" s="106"/>
      <c r="F20" s="106"/>
      <c r="G20" s="111"/>
      <c r="H20" s="111"/>
      <c r="I20" s="146"/>
      <c r="J20" s="147"/>
      <c r="K20" s="111"/>
      <c r="L20" s="109"/>
      <c r="M20" s="305"/>
      <c r="N20" s="52"/>
    </row>
    <row r="21" spans="1:14" ht="12.75">
      <c r="A21" s="257"/>
      <c r="B21" s="260"/>
      <c r="C21" s="106"/>
      <c r="D21" s="106"/>
      <c r="E21" s="106"/>
      <c r="F21" s="106"/>
      <c r="G21" s="111"/>
      <c r="H21" s="111"/>
      <c r="I21" s="146"/>
      <c r="J21" s="147"/>
      <c r="K21" s="111"/>
      <c r="L21" s="109"/>
      <c r="M21" s="305"/>
      <c r="N21" s="52"/>
    </row>
    <row r="22" spans="1:14" ht="12.75">
      <c r="A22" s="257"/>
      <c r="B22" s="260"/>
      <c r="C22" s="106"/>
      <c r="D22" s="106"/>
      <c r="E22" s="106"/>
      <c r="F22" s="106"/>
      <c r="G22" s="111"/>
      <c r="H22" s="111"/>
      <c r="I22" s="146"/>
      <c r="J22" s="147"/>
      <c r="K22" s="111"/>
      <c r="L22" s="109"/>
      <c r="M22" s="305"/>
      <c r="N22" s="52"/>
    </row>
    <row r="23" spans="1:14" ht="12.75">
      <c r="A23" s="257"/>
      <c r="B23" s="260"/>
      <c r="C23" s="106"/>
      <c r="D23" s="106"/>
      <c r="E23" s="106"/>
      <c r="F23" s="106"/>
      <c r="G23" s="111"/>
      <c r="H23" s="111"/>
      <c r="I23" s="146"/>
      <c r="J23" s="147"/>
      <c r="K23" s="111"/>
      <c r="L23" s="109"/>
      <c r="M23" s="305"/>
      <c r="N23" s="52"/>
    </row>
    <row r="24" spans="1:14" ht="12.75">
      <c r="A24" s="257"/>
      <c r="B24" s="260"/>
      <c r="C24" s="106"/>
      <c r="D24" s="106"/>
      <c r="E24" s="106"/>
      <c r="F24" s="106"/>
      <c r="G24" s="111"/>
      <c r="H24" s="111"/>
      <c r="I24" s="146"/>
      <c r="J24" s="147"/>
      <c r="K24" s="111"/>
      <c r="L24" s="109"/>
      <c r="M24" s="305"/>
      <c r="N24" s="52"/>
    </row>
    <row r="25" spans="1:14" ht="12.75">
      <c r="A25" s="257"/>
      <c r="B25" s="260"/>
      <c r="C25" s="106"/>
      <c r="D25" s="106"/>
      <c r="E25" s="106"/>
      <c r="F25" s="106"/>
      <c r="G25" s="111"/>
      <c r="H25" s="111"/>
      <c r="I25" s="146"/>
      <c r="J25" s="147"/>
      <c r="K25" s="111"/>
      <c r="L25" s="109"/>
      <c r="M25" s="305"/>
      <c r="N25" s="52"/>
    </row>
    <row r="26" spans="1:14" ht="12.75">
      <c r="A26" s="258"/>
      <c r="B26" s="261"/>
      <c r="C26" s="218"/>
      <c r="D26" s="218"/>
      <c r="E26" s="218"/>
      <c r="F26" s="218"/>
      <c r="G26" s="113"/>
      <c r="H26" s="113"/>
      <c r="I26" s="148"/>
      <c r="J26" s="149"/>
      <c r="K26" s="113"/>
      <c r="L26" s="150"/>
      <c r="M26" s="306"/>
      <c r="N26" s="52"/>
    </row>
    <row r="27" spans="1:14" ht="12.75">
      <c r="A27" s="66"/>
      <c r="B27" s="265">
        <f>eelarve!E76</f>
        <v>0</v>
      </c>
      <c r="C27" s="265">
        <f>eelarve!F76</f>
        <v>0</v>
      </c>
      <c r="D27" s="265">
        <f>eelarve!G76</f>
        <v>0</v>
      </c>
      <c r="E27" s="265" t="str">
        <f>eelarve!H76</f>
        <v>x</v>
      </c>
      <c r="F27" s="265">
        <f>eelarve!I76</f>
        <v>0</v>
      </c>
      <c r="G27" s="267"/>
      <c r="H27" s="268"/>
      <c r="I27" s="268"/>
      <c r="J27" s="268"/>
      <c r="K27" s="268"/>
      <c r="L27" s="269"/>
      <c r="M27" s="252">
        <f>B27-C29-D29-E29-F29</f>
        <v>0</v>
      </c>
      <c r="N27" s="52"/>
    </row>
    <row r="28" spans="1:14" ht="6" customHeight="1">
      <c r="A28" s="255" t="str">
        <f>eelarve!A76</f>
        <v>8.2. </v>
      </c>
      <c r="B28" s="266"/>
      <c r="C28" s="266"/>
      <c r="D28" s="266"/>
      <c r="E28" s="266"/>
      <c r="F28" s="266"/>
      <c r="G28" s="270"/>
      <c r="H28" s="271"/>
      <c r="I28" s="271"/>
      <c r="J28" s="271"/>
      <c r="K28" s="271"/>
      <c r="L28" s="272"/>
      <c r="M28" s="253"/>
      <c r="N28" s="52"/>
    </row>
    <row r="29" spans="1:14" ht="15" customHeight="1">
      <c r="A29" s="255"/>
      <c r="B29" s="259"/>
      <c r="C29" s="68">
        <f>SUM(C30:C44)</f>
        <v>0</v>
      </c>
      <c r="D29" s="68">
        <f>SUM(D30:D44)</f>
        <v>0</v>
      </c>
      <c r="E29" s="68">
        <f>SUM(E30:E44)</f>
        <v>0</v>
      </c>
      <c r="F29" s="68">
        <f>SUM(F30:F44)</f>
        <v>0</v>
      </c>
      <c r="G29" s="273"/>
      <c r="H29" s="274"/>
      <c r="I29" s="274"/>
      <c r="J29" s="274"/>
      <c r="K29" s="274"/>
      <c r="L29" s="275"/>
      <c r="M29" s="254"/>
      <c r="N29" s="52"/>
    </row>
    <row r="30" spans="1:14" ht="12.75">
      <c r="A30" s="256"/>
      <c r="B30" s="260"/>
      <c r="C30" s="106"/>
      <c r="D30" s="106"/>
      <c r="E30" s="106"/>
      <c r="F30" s="106"/>
      <c r="G30" s="108"/>
      <c r="H30" s="143"/>
      <c r="I30" s="144"/>
      <c r="J30" s="145"/>
      <c r="K30" s="108"/>
      <c r="L30" s="109"/>
      <c r="M30" s="304"/>
      <c r="N30" s="52"/>
    </row>
    <row r="31" spans="1:14" ht="12.75">
      <c r="A31" s="256"/>
      <c r="B31" s="260"/>
      <c r="C31" s="106"/>
      <c r="D31" s="106"/>
      <c r="E31" s="106"/>
      <c r="F31" s="106"/>
      <c r="G31" s="108"/>
      <c r="H31" s="143"/>
      <c r="I31" s="144"/>
      <c r="J31" s="145"/>
      <c r="K31" s="108"/>
      <c r="L31" s="109"/>
      <c r="M31" s="305"/>
      <c r="N31" s="52"/>
    </row>
    <row r="32" spans="1:14" ht="12.75">
      <c r="A32" s="256"/>
      <c r="B32" s="260"/>
      <c r="C32" s="106"/>
      <c r="D32" s="106"/>
      <c r="E32" s="106"/>
      <c r="F32" s="106"/>
      <c r="G32" s="111"/>
      <c r="H32" s="111"/>
      <c r="I32" s="146"/>
      <c r="J32" s="147"/>
      <c r="K32" s="111"/>
      <c r="L32" s="109"/>
      <c r="M32" s="305"/>
      <c r="N32" s="52"/>
    </row>
    <row r="33" spans="1:14" ht="12.75">
      <c r="A33" s="256"/>
      <c r="B33" s="260"/>
      <c r="C33" s="106"/>
      <c r="D33" s="106"/>
      <c r="E33" s="106"/>
      <c r="F33" s="106"/>
      <c r="G33" s="111"/>
      <c r="H33" s="111"/>
      <c r="I33" s="146"/>
      <c r="J33" s="147"/>
      <c r="K33" s="111"/>
      <c r="L33" s="109"/>
      <c r="M33" s="305"/>
      <c r="N33" s="52"/>
    </row>
    <row r="34" spans="1:14" ht="12.75">
      <c r="A34" s="256"/>
      <c r="B34" s="260"/>
      <c r="C34" s="106"/>
      <c r="D34" s="106"/>
      <c r="E34" s="106"/>
      <c r="F34" s="106"/>
      <c r="G34" s="111"/>
      <c r="H34" s="111"/>
      <c r="I34" s="146"/>
      <c r="J34" s="147"/>
      <c r="K34" s="111"/>
      <c r="L34" s="109"/>
      <c r="M34" s="305"/>
      <c r="N34" s="52"/>
    </row>
    <row r="35" spans="1:14" ht="12.75">
      <c r="A35" s="256"/>
      <c r="B35" s="260"/>
      <c r="C35" s="106"/>
      <c r="D35" s="106"/>
      <c r="E35" s="106"/>
      <c r="F35" s="106"/>
      <c r="G35" s="111"/>
      <c r="H35" s="111"/>
      <c r="I35" s="146"/>
      <c r="J35" s="147"/>
      <c r="K35" s="111"/>
      <c r="L35" s="109"/>
      <c r="M35" s="305"/>
      <c r="N35" s="52"/>
    </row>
    <row r="36" spans="1:14" ht="12.75">
      <c r="A36" s="256"/>
      <c r="B36" s="260"/>
      <c r="C36" s="106"/>
      <c r="D36" s="106"/>
      <c r="E36" s="106"/>
      <c r="F36" s="106"/>
      <c r="G36" s="111"/>
      <c r="H36" s="111"/>
      <c r="I36" s="146"/>
      <c r="J36" s="147"/>
      <c r="K36" s="111"/>
      <c r="L36" s="109"/>
      <c r="M36" s="305"/>
      <c r="N36" s="52"/>
    </row>
    <row r="37" spans="1:14" ht="12.75">
      <c r="A37" s="257"/>
      <c r="B37" s="260"/>
      <c r="C37" s="106"/>
      <c r="D37" s="106"/>
      <c r="E37" s="106"/>
      <c r="F37" s="106"/>
      <c r="G37" s="111"/>
      <c r="H37" s="111"/>
      <c r="I37" s="146"/>
      <c r="J37" s="147"/>
      <c r="K37" s="111"/>
      <c r="L37" s="109"/>
      <c r="M37" s="305"/>
      <c r="N37" s="52"/>
    </row>
    <row r="38" spans="1:14" ht="12.75">
      <c r="A38" s="257"/>
      <c r="B38" s="260"/>
      <c r="C38" s="106"/>
      <c r="D38" s="106"/>
      <c r="E38" s="106"/>
      <c r="F38" s="106"/>
      <c r="G38" s="111"/>
      <c r="H38" s="111"/>
      <c r="I38" s="146"/>
      <c r="J38" s="147"/>
      <c r="K38" s="111"/>
      <c r="L38" s="109"/>
      <c r="M38" s="305"/>
      <c r="N38" s="52"/>
    </row>
    <row r="39" spans="1:14" ht="12.75">
      <c r="A39" s="257"/>
      <c r="B39" s="260"/>
      <c r="C39" s="106"/>
      <c r="D39" s="106"/>
      <c r="E39" s="106"/>
      <c r="F39" s="106"/>
      <c r="G39" s="111"/>
      <c r="H39" s="111"/>
      <c r="I39" s="146"/>
      <c r="J39" s="147"/>
      <c r="K39" s="111"/>
      <c r="L39" s="109"/>
      <c r="M39" s="305"/>
      <c r="N39" s="52"/>
    </row>
    <row r="40" spans="1:14" ht="12.75">
      <c r="A40" s="257"/>
      <c r="B40" s="260"/>
      <c r="C40" s="106"/>
      <c r="D40" s="106"/>
      <c r="E40" s="106"/>
      <c r="F40" s="106"/>
      <c r="G40" s="111"/>
      <c r="H40" s="111"/>
      <c r="I40" s="146"/>
      <c r="J40" s="147"/>
      <c r="K40" s="111"/>
      <c r="L40" s="109"/>
      <c r="M40" s="305"/>
      <c r="N40" s="52"/>
    </row>
    <row r="41" spans="1:14" ht="12.75">
      <c r="A41" s="257"/>
      <c r="B41" s="260"/>
      <c r="C41" s="106"/>
      <c r="D41" s="106"/>
      <c r="E41" s="106"/>
      <c r="F41" s="106"/>
      <c r="G41" s="111"/>
      <c r="H41" s="111"/>
      <c r="I41" s="146"/>
      <c r="J41" s="147"/>
      <c r="K41" s="111"/>
      <c r="L41" s="109"/>
      <c r="M41" s="305"/>
      <c r="N41" s="52"/>
    </row>
    <row r="42" spans="1:14" ht="12.75">
      <c r="A42" s="257"/>
      <c r="B42" s="260"/>
      <c r="C42" s="106"/>
      <c r="D42" s="106"/>
      <c r="E42" s="106"/>
      <c r="F42" s="106"/>
      <c r="G42" s="111"/>
      <c r="H42" s="111"/>
      <c r="I42" s="146"/>
      <c r="J42" s="147"/>
      <c r="K42" s="111"/>
      <c r="L42" s="109"/>
      <c r="M42" s="305"/>
      <c r="N42" s="52"/>
    </row>
    <row r="43" spans="1:14" ht="12.75">
      <c r="A43" s="257"/>
      <c r="B43" s="260"/>
      <c r="C43" s="106"/>
      <c r="D43" s="106"/>
      <c r="E43" s="106"/>
      <c r="F43" s="106"/>
      <c r="G43" s="111"/>
      <c r="H43" s="111"/>
      <c r="I43" s="146"/>
      <c r="J43" s="147"/>
      <c r="K43" s="111"/>
      <c r="L43" s="109"/>
      <c r="M43" s="305"/>
      <c r="N43" s="52"/>
    </row>
    <row r="44" spans="1:14" ht="12.75">
      <c r="A44" s="258"/>
      <c r="B44" s="261"/>
      <c r="C44" s="218"/>
      <c r="D44" s="218"/>
      <c r="E44" s="218"/>
      <c r="F44" s="218"/>
      <c r="G44" s="113"/>
      <c r="H44" s="113"/>
      <c r="I44" s="148"/>
      <c r="J44" s="149"/>
      <c r="K44" s="113"/>
      <c r="L44" s="150"/>
      <c r="M44" s="306"/>
      <c r="N44" s="52"/>
    </row>
    <row r="45" spans="1:14" ht="12.75">
      <c r="A45" s="66"/>
      <c r="B45" s="265">
        <f>eelarve!E77</f>
        <v>0</v>
      </c>
      <c r="C45" s="265">
        <f>eelarve!F77</f>
        <v>0</v>
      </c>
      <c r="D45" s="265">
        <f>eelarve!G77</f>
        <v>0</v>
      </c>
      <c r="E45" s="265" t="str">
        <f>eelarve!H77</f>
        <v>x</v>
      </c>
      <c r="F45" s="265">
        <f>eelarve!I77</f>
        <v>0</v>
      </c>
      <c r="G45" s="267"/>
      <c r="H45" s="268"/>
      <c r="I45" s="268"/>
      <c r="J45" s="268"/>
      <c r="K45" s="268"/>
      <c r="L45" s="269"/>
      <c r="M45" s="252">
        <f>B45-C47-D47-E47-F47</f>
        <v>0</v>
      </c>
      <c r="N45" s="52"/>
    </row>
    <row r="46" spans="1:14" ht="3.75" customHeight="1">
      <c r="A46" s="255">
        <f>eelarve!A77</f>
        <v>0</v>
      </c>
      <c r="B46" s="266"/>
      <c r="C46" s="266"/>
      <c r="D46" s="266"/>
      <c r="E46" s="266"/>
      <c r="F46" s="266"/>
      <c r="G46" s="270"/>
      <c r="H46" s="271"/>
      <c r="I46" s="271"/>
      <c r="J46" s="271"/>
      <c r="K46" s="271"/>
      <c r="L46" s="272"/>
      <c r="M46" s="253"/>
      <c r="N46" s="52"/>
    </row>
    <row r="47" spans="1:14" ht="15" customHeight="1">
      <c r="A47" s="255"/>
      <c r="B47" s="259"/>
      <c r="C47" s="68">
        <f>SUM(C48:C62)</f>
        <v>0</v>
      </c>
      <c r="D47" s="68">
        <f>SUM(D48:D62)</f>
        <v>0</v>
      </c>
      <c r="E47" s="68">
        <f>SUM(E48:E62)</f>
        <v>0</v>
      </c>
      <c r="F47" s="68">
        <f>SUM(F48:F62)</f>
        <v>0</v>
      </c>
      <c r="G47" s="273"/>
      <c r="H47" s="274"/>
      <c r="I47" s="274"/>
      <c r="J47" s="274"/>
      <c r="K47" s="274"/>
      <c r="L47" s="275"/>
      <c r="M47" s="254"/>
      <c r="N47" s="52"/>
    </row>
    <row r="48" spans="1:14" ht="12.75">
      <c r="A48" s="256"/>
      <c r="B48" s="260"/>
      <c r="C48" s="106"/>
      <c r="D48" s="106"/>
      <c r="E48" s="106"/>
      <c r="F48" s="106"/>
      <c r="G48" s="108"/>
      <c r="H48" s="143"/>
      <c r="I48" s="144"/>
      <c r="J48" s="145"/>
      <c r="K48" s="108"/>
      <c r="L48" s="109"/>
      <c r="M48" s="304"/>
      <c r="N48" s="52"/>
    </row>
    <row r="49" spans="1:14" ht="12.75">
      <c r="A49" s="256"/>
      <c r="B49" s="260"/>
      <c r="C49" s="106"/>
      <c r="D49" s="106"/>
      <c r="E49" s="106"/>
      <c r="F49" s="106"/>
      <c r="G49" s="108"/>
      <c r="H49" s="143"/>
      <c r="I49" s="144"/>
      <c r="J49" s="145"/>
      <c r="K49" s="108"/>
      <c r="L49" s="109"/>
      <c r="M49" s="305"/>
      <c r="N49" s="52"/>
    </row>
    <row r="50" spans="1:14" ht="12.75">
      <c r="A50" s="256"/>
      <c r="B50" s="260"/>
      <c r="C50" s="106"/>
      <c r="D50" s="106"/>
      <c r="E50" s="106"/>
      <c r="F50" s="106"/>
      <c r="G50" s="111"/>
      <c r="H50" s="111"/>
      <c r="I50" s="146"/>
      <c r="J50" s="147"/>
      <c r="K50" s="111"/>
      <c r="L50" s="109"/>
      <c r="M50" s="305"/>
      <c r="N50" s="52"/>
    </row>
    <row r="51" spans="1:14" ht="12.75">
      <c r="A51" s="256"/>
      <c r="B51" s="260"/>
      <c r="C51" s="106"/>
      <c r="D51" s="106"/>
      <c r="E51" s="106"/>
      <c r="F51" s="106"/>
      <c r="G51" s="111"/>
      <c r="H51" s="111"/>
      <c r="I51" s="146"/>
      <c r="J51" s="147"/>
      <c r="K51" s="111"/>
      <c r="L51" s="109"/>
      <c r="M51" s="305"/>
      <c r="N51" s="52"/>
    </row>
    <row r="52" spans="1:14" ht="12.75">
      <c r="A52" s="256"/>
      <c r="B52" s="260"/>
      <c r="C52" s="106"/>
      <c r="D52" s="106"/>
      <c r="E52" s="106"/>
      <c r="F52" s="106"/>
      <c r="G52" s="111"/>
      <c r="H52" s="111"/>
      <c r="I52" s="146"/>
      <c r="J52" s="147"/>
      <c r="K52" s="111"/>
      <c r="L52" s="109"/>
      <c r="M52" s="305"/>
      <c r="N52" s="52"/>
    </row>
    <row r="53" spans="1:14" ht="12.75">
      <c r="A53" s="256"/>
      <c r="B53" s="260"/>
      <c r="C53" s="106"/>
      <c r="D53" s="106"/>
      <c r="E53" s="106"/>
      <c r="F53" s="106"/>
      <c r="G53" s="111"/>
      <c r="H53" s="111"/>
      <c r="I53" s="146"/>
      <c r="J53" s="147"/>
      <c r="K53" s="111"/>
      <c r="L53" s="109"/>
      <c r="M53" s="305"/>
      <c r="N53" s="52"/>
    </row>
    <row r="54" spans="1:14" ht="12.75">
      <c r="A54" s="256"/>
      <c r="B54" s="260"/>
      <c r="C54" s="106"/>
      <c r="D54" s="106"/>
      <c r="E54" s="106"/>
      <c r="F54" s="106"/>
      <c r="G54" s="111"/>
      <c r="H54" s="111"/>
      <c r="I54" s="146"/>
      <c r="J54" s="147"/>
      <c r="K54" s="111"/>
      <c r="L54" s="109"/>
      <c r="M54" s="305"/>
      <c r="N54" s="52"/>
    </row>
    <row r="55" spans="1:14" ht="12.75">
      <c r="A55" s="257"/>
      <c r="B55" s="260"/>
      <c r="C55" s="106"/>
      <c r="D55" s="106"/>
      <c r="E55" s="106"/>
      <c r="F55" s="106"/>
      <c r="G55" s="111"/>
      <c r="H55" s="111"/>
      <c r="I55" s="146"/>
      <c r="J55" s="147"/>
      <c r="K55" s="111"/>
      <c r="L55" s="109"/>
      <c r="M55" s="305"/>
      <c r="N55" s="52"/>
    </row>
    <row r="56" spans="1:14" ht="12.75">
      <c r="A56" s="257"/>
      <c r="B56" s="260"/>
      <c r="C56" s="106"/>
      <c r="D56" s="106"/>
      <c r="E56" s="106"/>
      <c r="F56" s="106"/>
      <c r="G56" s="111"/>
      <c r="H56" s="111"/>
      <c r="I56" s="146"/>
      <c r="J56" s="147"/>
      <c r="K56" s="111"/>
      <c r="L56" s="109"/>
      <c r="M56" s="305"/>
      <c r="N56" s="52"/>
    </row>
    <row r="57" spans="1:14" ht="12.75">
      <c r="A57" s="257"/>
      <c r="B57" s="260"/>
      <c r="C57" s="106"/>
      <c r="D57" s="106"/>
      <c r="E57" s="106"/>
      <c r="F57" s="106"/>
      <c r="G57" s="111"/>
      <c r="H57" s="111"/>
      <c r="I57" s="146"/>
      <c r="J57" s="147"/>
      <c r="K57" s="111"/>
      <c r="L57" s="109"/>
      <c r="M57" s="305"/>
      <c r="N57" s="52"/>
    </row>
    <row r="58" spans="1:14" ht="12.75">
      <c r="A58" s="257"/>
      <c r="B58" s="260"/>
      <c r="C58" s="106"/>
      <c r="D58" s="106"/>
      <c r="E58" s="106"/>
      <c r="F58" s="106"/>
      <c r="G58" s="111"/>
      <c r="H58" s="111"/>
      <c r="I58" s="146"/>
      <c r="J58" s="147"/>
      <c r="K58" s="111"/>
      <c r="L58" s="109"/>
      <c r="M58" s="305"/>
      <c r="N58" s="52"/>
    </row>
    <row r="59" spans="1:14" ht="12.75">
      <c r="A59" s="257"/>
      <c r="B59" s="260"/>
      <c r="C59" s="106"/>
      <c r="D59" s="106"/>
      <c r="E59" s="106"/>
      <c r="F59" s="106"/>
      <c r="G59" s="111"/>
      <c r="H59" s="111"/>
      <c r="I59" s="146"/>
      <c r="J59" s="147"/>
      <c r="K59" s="111"/>
      <c r="L59" s="109"/>
      <c r="M59" s="305"/>
      <c r="N59" s="52"/>
    </row>
    <row r="60" spans="1:14" ht="12.75">
      <c r="A60" s="257"/>
      <c r="B60" s="260"/>
      <c r="C60" s="106"/>
      <c r="D60" s="106"/>
      <c r="E60" s="106"/>
      <c r="F60" s="106"/>
      <c r="G60" s="111"/>
      <c r="H60" s="111"/>
      <c r="I60" s="146"/>
      <c r="J60" s="147"/>
      <c r="K60" s="111"/>
      <c r="L60" s="109"/>
      <c r="M60" s="305"/>
      <c r="N60" s="52"/>
    </row>
    <row r="61" spans="1:14" ht="12.75">
      <c r="A61" s="257"/>
      <c r="B61" s="260"/>
      <c r="C61" s="106"/>
      <c r="D61" s="106"/>
      <c r="E61" s="106"/>
      <c r="F61" s="106"/>
      <c r="G61" s="111"/>
      <c r="H61" s="111"/>
      <c r="I61" s="146"/>
      <c r="J61" s="147"/>
      <c r="K61" s="111"/>
      <c r="L61" s="109"/>
      <c r="M61" s="305"/>
      <c r="N61" s="52"/>
    </row>
    <row r="62" spans="1:14" ht="12.75">
      <c r="A62" s="258"/>
      <c r="B62" s="261"/>
      <c r="C62" s="218"/>
      <c r="D62" s="218"/>
      <c r="E62" s="218"/>
      <c r="F62" s="218"/>
      <c r="G62" s="113"/>
      <c r="H62" s="113"/>
      <c r="I62" s="148"/>
      <c r="J62" s="149"/>
      <c r="K62" s="113"/>
      <c r="L62" s="150"/>
      <c r="M62" s="306"/>
      <c r="N62" s="52"/>
    </row>
    <row r="63" spans="1:14" ht="12.75">
      <c r="A63" s="66"/>
      <c r="B63" s="265">
        <f>eelarve!E78</f>
        <v>0</v>
      </c>
      <c r="C63" s="265">
        <f>eelarve!F78</f>
        <v>0</v>
      </c>
      <c r="D63" s="265">
        <f>eelarve!G78</f>
        <v>0</v>
      </c>
      <c r="E63" s="265" t="str">
        <f>eelarve!H78</f>
        <v>x</v>
      </c>
      <c r="F63" s="265">
        <f>eelarve!I78</f>
        <v>0</v>
      </c>
      <c r="G63" s="267"/>
      <c r="H63" s="268"/>
      <c r="I63" s="268"/>
      <c r="J63" s="268"/>
      <c r="K63" s="268"/>
      <c r="L63" s="269"/>
      <c r="M63" s="252">
        <f>B63-C65-D65-E65-F65</f>
        <v>0</v>
      </c>
      <c r="N63" s="52"/>
    </row>
    <row r="64" spans="1:14" ht="5.25" customHeight="1">
      <c r="A64" s="311">
        <f>eelarve!A78</f>
        <v>0</v>
      </c>
      <c r="B64" s="266"/>
      <c r="C64" s="266"/>
      <c r="D64" s="266"/>
      <c r="E64" s="266"/>
      <c r="F64" s="266"/>
      <c r="G64" s="270"/>
      <c r="H64" s="271"/>
      <c r="I64" s="271"/>
      <c r="J64" s="271"/>
      <c r="K64" s="271"/>
      <c r="L64" s="272"/>
      <c r="M64" s="253"/>
      <c r="N64" s="52"/>
    </row>
    <row r="65" spans="1:14" ht="17.25" customHeight="1">
      <c r="A65" s="311"/>
      <c r="B65" s="259"/>
      <c r="C65" s="68">
        <f>SUM(C66:C80)</f>
        <v>0</v>
      </c>
      <c r="D65" s="68">
        <f>SUM(D66:D80)</f>
        <v>0</v>
      </c>
      <c r="E65" s="68">
        <f>SUM(E66:E80)</f>
        <v>0</v>
      </c>
      <c r="F65" s="68">
        <f>SUM(F66:F80)</f>
        <v>0</v>
      </c>
      <c r="G65" s="273"/>
      <c r="H65" s="274"/>
      <c r="I65" s="274"/>
      <c r="J65" s="274"/>
      <c r="K65" s="274"/>
      <c r="L65" s="275"/>
      <c r="M65" s="254"/>
      <c r="N65" s="52"/>
    </row>
    <row r="66" spans="1:14" ht="12.75">
      <c r="A66" s="312"/>
      <c r="B66" s="260"/>
      <c r="C66" s="106"/>
      <c r="D66" s="106"/>
      <c r="E66" s="106"/>
      <c r="F66" s="106"/>
      <c r="G66" s="108"/>
      <c r="H66" s="143"/>
      <c r="I66" s="144"/>
      <c r="J66" s="145"/>
      <c r="K66" s="108"/>
      <c r="L66" s="109"/>
      <c r="M66" s="304"/>
      <c r="N66" s="52"/>
    </row>
    <row r="67" spans="1:14" ht="12.75">
      <c r="A67" s="312"/>
      <c r="B67" s="260"/>
      <c r="C67" s="106"/>
      <c r="D67" s="106"/>
      <c r="E67" s="106"/>
      <c r="F67" s="106"/>
      <c r="G67" s="108"/>
      <c r="H67" s="143"/>
      <c r="I67" s="144"/>
      <c r="J67" s="145"/>
      <c r="K67" s="108"/>
      <c r="L67" s="109"/>
      <c r="M67" s="305"/>
      <c r="N67" s="52"/>
    </row>
    <row r="68" spans="1:14" ht="12.75">
      <c r="A68" s="312"/>
      <c r="B68" s="260"/>
      <c r="C68" s="106"/>
      <c r="D68" s="106"/>
      <c r="E68" s="106"/>
      <c r="F68" s="106"/>
      <c r="G68" s="111"/>
      <c r="H68" s="111"/>
      <c r="I68" s="146"/>
      <c r="J68" s="147"/>
      <c r="K68" s="111"/>
      <c r="L68" s="109"/>
      <c r="M68" s="305"/>
      <c r="N68" s="52"/>
    </row>
    <row r="69" spans="1:14" ht="12.75">
      <c r="A69" s="312"/>
      <c r="B69" s="260"/>
      <c r="C69" s="106"/>
      <c r="D69" s="106"/>
      <c r="E69" s="106"/>
      <c r="F69" s="106"/>
      <c r="G69" s="111"/>
      <c r="H69" s="111"/>
      <c r="I69" s="146"/>
      <c r="J69" s="147"/>
      <c r="K69" s="111"/>
      <c r="L69" s="109"/>
      <c r="M69" s="305"/>
      <c r="N69" s="52"/>
    </row>
    <row r="70" spans="1:14" ht="12.75">
      <c r="A70" s="312"/>
      <c r="B70" s="260"/>
      <c r="C70" s="106"/>
      <c r="D70" s="106"/>
      <c r="E70" s="106"/>
      <c r="F70" s="106"/>
      <c r="G70" s="111"/>
      <c r="H70" s="111"/>
      <c r="I70" s="146"/>
      <c r="J70" s="147"/>
      <c r="K70" s="111"/>
      <c r="L70" s="109"/>
      <c r="M70" s="305"/>
      <c r="N70" s="52"/>
    </row>
    <row r="71" spans="1:14" ht="12.75">
      <c r="A71" s="312"/>
      <c r="B71" s="260"/>
      <c r="C71" s="106"/>
      <c r="D71" s="106"/>
      <c r="E71" s="106"/>
      <c r="F71" s="106"/>
      <c r="G71" s="111"/>
      <c r="H71" s="111"/>
      <c r="I71" s="146"/>
      <c r="J71" s="147"/>
      <c r="K71" s="111"/>
      <c r="L71" s="109"/>
      <c r="M71" s="305"/>
      <c r="N71" s="52"/>
    </row>
    <row r="72" spans="1:14" ht="12.75">
      <c r="A72" s="312"/>
      <c r="B72" s="260"/>
      <c r="C72" s="106"/>
      <c r="D72" s="106"/>
      <c r="E72" s="106"/>
      <c r="F72" s="106"/>
      <c r="G72" s="111"/>
      <c r="H72" s="111"/>
      <c r="I72" s="146"/>
      <c r="J72" s="147"/>
      <c r="K72" s="111"/>
      <c r="L72" s="109"/>
      <c r="M72" s="305"/>
      <c r="N72" s="52"/>
    </row>
    <row r="73" spans="1:14" ht="12.75">
      <c r="A73" s="313"/>
      <c r="B73" s="260"/>
      <c r="C73" s="106"/>
      <c r="D73" s="106"/>
      <c r="E73" s="106"/>
      <c r="F73" s="106"/>
      <c r="G73" s="111"/>
      <c r="H73" s="111"/>
      <c r="I73" s="146"/>
      <c r="J73" s="147"/>
      <c r="K73" s="111"/>
      <c r="L73" s="109"/>
      <c r="M73" s="305"/>
      <c r="N73" s="52"/>
    </row>
    <row r="74" spans="1:14" ht="12.75">
      <c r="A74" s="313"/>
      <c r="B74" s="260"/>
      <c r="C74" s="106"/>
      <c r="D74" s="106"/>
      <c r="E74" s="106"/>
      <c r="F74" s="106"/>
      <c r="G74" s="111"/>
      <c r="H74" s="111"/>
      <c r="I74" s="146"/>
      <c r="J74" s="147"/>
      <c r="K74" s="111"/>
      <c r="L74" s="109"/>
      <c r="M74" s="305"/>
      <c r="N74" s="52"/>
    </row>
    <row r="75" spans="1:14" ht="12.75">
      <c r="A75" s="313"/>
      <c r="B75" s="260"/>
      <c r="C75" s="106"/>
      <c r="D75" s="106"/>
      <c r="E75" s="106"/>
      <c r="F75" s="106"/>
      <c r="G75" s="111"/>
      <c r="H75" s="111"/>
      <c r="I75" s="146"/>
      <c r="J75" s="147"/>
      <c r="K75" s="111"/>
      <c r="L75" s="109"/>
      <c r="M75" s="305"/>
      <c r="N75" s="52"/>
    </row>
    <row r="76" spans="1:14" ht="12.75">
      <c r="A76" s="313"/>
      <c r="B76" s="260"/>
      <c r="C76" s="106"/>
      <c r="D76" s="106"/>
      <c r="E76" s="106"/>
      <c r="F76" s="106"/>
      <c r="G76" s="111"/>
      <c r="H76" s="111"/>
      <c r="I76" s="146"/>
      <c r="J76" s="147"/>
      <c r="K76" s="111"/>
      <c r="L76" s="109"/>
      <c r="M76" s="305"/>
      <c r="N76" s="52"/>
    </row>
    <row r="77" spans="1:14" ht="12.75">
      <c r="A77" s="313"/>
      <c r="B77" s="260"/>
      <c r="C77" s="106"/>
      <c r="D77" s="106"/>
      <c r="E77" s="106"/>
      <c r="F77" s="106"/>
      <c r="G77" s="111"/>
      <c r="H77" s="111"/>
      <c r="I77" s="146"/>
      <c r="J77" s="147"/>
      <c r="K77" s="111"/>
      <c r="L77" s="109"/>
      <c r="M77" s="305"/>
      <c r="N77" s="52"/>
    </row>
    <row r="78" spans="1:14" ht="12.75">
      <c r="A78" s="313"/>
      <c r="B78" s="260"/>
      <c r="C78" s="106"/>
      <c r="D78" s="106"/>
      <c r="E78" s="106"/>
      <c r="F78" s="106"/>
      <c r="G78" s="111"/>
      <c r="H78" s="111"/>
      <c r="I78" s="146"/>
      <c r="J78" s="147"/>
      <c r="K78" s="111"/>
      <c r="L78" s="109"/>
      <c r="M78" s="305"/>
      <c r="N78" s="52"/>
    </row>
    <row r="79" spans="1:14" ht="12.75">
      <c r="A79" s="313"/>
      <c r="B79" s="260"/>
      <c r="C79" s="106"/>
      <c r="D79" s="106"/>
      <c r="E79" s="106"/>
      <c r="F79" s="106"/>
      <c r="G79" s="111"/>
      <c r="H79" s="111"/>
      <c r="I79" s="146"/>
      <c r="J79" s="147"/>
      <c r="K79" s="111"/>
      <c r="L79" s="109"/>
      <c r="M79" s="305"/>
      <c r="N79" s="52"/>
    </row>
    <row r="80" spans="1:14" ht="12.75">
      <c r="A80" s="314"/>
      <c r="B80" s="261"/>
      <c r="C80" s="218"/>
      <c r="D80" s="218"/>
      <c r="E80" s="218"/>
      <c r="F80" s="218"/>
      <c r="G80" s="113"/>
      <c r="H80" s="113"/>
      <c r="I80" s="148"/>
      <c r="J80" s="149"/>
      <c r="K80" s="113"/>
      <c r="L80" s="150"/>
      <c r="M80" s="306"/>
      <c r="N80" s="52"/>
    </row>
    <row r="81" spans="1:14" ht="12.75">
      <c r="A81" s="66"/>
      <c r="B81" s="265">
        <f>eelarve!E79</f>
        <v>0</v>
      </c>
      <c r="C81" s="265">
        <f>eelarve!F79</f>
        <v>0</v>
      </c>
      <c r="D81" s="265">
        <f>eelarve!G79</f>
        <v>0</v>
      </c>
      <c r="E81" s="265" t="str">
        <f>eelarve!H79</f>
        <v>x</v>
      </c>
      <c r="F81" s="265">
        <f>eelarve!I79</f>
        <v>0</v>
      </c>
      <c r="G81" s="267"/>
      <c r="H81" s="268"/>
      <c r="I81" s="268"/>
      <c r="J81" s="268"/>
      <c r="K81" s="268"/>
      <c r="L81" s="269"/>
      <c r="M81" s="252">
        <f>B81-C83-D83-E83-F83</f>
        <v>0</v>
      </c>
      <c r="N81" s="52"/>
    </row>
    <row r="82" spans="1:14" ht="5.25" customHeight="1">
      <c r="A82" s="255">
        <f>eelarve!A79</f>
        <v>0</v>
      </c>
      <c r="B82" s="266"/>
      <c r="C82" s="266"/>
      <c r="D82" s="266"/>
      <c r="E82" s="266"/>
      <c r="F82" s="266"/>
      <c r="G82" s="270"/>
      <c r="H82" s="271"/>
      <c r="I82" s="271"/>
      <c r="J82" s="271"/>
      <c r="K82" s="271"/>
      <c r="L82" s="272"/>
      <c r="M82" s="253"/>
      <c r="N82" s="52"/>
    </row>
    <row r="83" spans="1:14" ht="14.25" customHeight="1">
      <c r="A83" s="255"/>
      <c r="B83" s="259"/>
      <c r="C83" s="68">
        <f>SUM(C84:C98)</f>
        <v>0</v>
      </c>
      <c r="D83" s="68">
        <f>SUM(D84:D98)</f>
        <v>0</v>
      </c>
      <c r="E83" s="68">
        <f>SUM(E84:E98)</f>
        <v>0</v>
      </c>
      <c r="F83" s="68">
        <f>SUM(F84:F98)</f>
        <v>0</v>
      </c>
      <c r="G83" s="273"/>
      <c r="H83" s="274"/>
      <c r="I83" s="274"/>
      <c r="J83" s="274"/>
      <c r="K83" s="274"/>
      <c r="L83" s="275"/>
      <c r="M83" s="254"/>
      <c r="N83" s="52"/>
    </row>
    <row r="84" spans="1:14" ht="12.75">
      <c r="A84" s="256"/>
      <c r="B84" s="260"/>
      <c r="C84" s="106"/>
      <c r="D84" s="106"/>
      <c r="E84" s="106"/>
      <c r="F84" s="106"/>
      <c r="G84" s="108"/>
      <c r="H84" s="143"/>
      <c r="I84" s="144"/>
      <c r="J84" s="145"/>
      <c r="K84" s="108"/>
      <c r="L84" s="109"/>
      <c r="M84" s="304"/>
      <c r="N84" s="52"/>
    </row>
    <row r="85" spans="1:14" ht="12.75">
      <c r="A85" s="256"/>
      <c r="B85" s="260"/>
      <c r="C85" s="106"/>
      <c r="D85" s="106"/>
      <c r="E85" s="106"/>
      <c r="F85" s="106"/>
      <c r="G85" s="108"/>
      <c r="H85" s="143"/>
      <c r="I85" s="144"/>
      <c r="J85" s="145"/>
      <c r="K85" s="108"/>
      <c r="L85" s="109"/>
      <c r="M85" s="305"/>
      <c r="N85" s="52"/>
    </row>
    <row r="86" spans="1:14" ht="12.75">
      <c r="A86" s="256"/>
      <c r="B86" s="260"/>
      <c r="C86" s="106"/>
      <c r="D86" s="106"/>
      <c r="E86" s="106"/>
      <c r="F86" s="106"/>
      <c r="G86" s="111"/>
      <c r="H86" s="111"/>
      <c r="I86" s="146"/>
      <c r="J86" s="147"/>
      <c r="K86" s="111"/>
      <c r="L86" s="109"/>
      <c r="M86" s="305"/>
      <c r="N86" s="52"/>
    </row>
    <row r="87" spans="1:14" ht="12.75">
      <c r="A87" s="256"/>
      <c r="B87" s="260"/>
      <c r="C87" s="106"/>
      <c r="D87" s="106"/>
      <c r="E87" s="106"/>
      <c r="F87" s="106"/>
      <c r="G87" s="111"/>
      <c r="H87" s="111"/>
      <c r="I87" s="146"/>
      <c r="J87" s="147"/>
      <c r="K87" s="111"/>
      <c r="L87" s="109"/>
      <c r="M87" s="305"/>
      <c r="N87" s="52"/>
    </row>
    <row r="88" spans="1:14" ht="12.75">
      <c r="A88" s="256"/>
      <c r="B88" s="260"/>
      <c r="C88" s="106"/>
      <c r="D88" s="106"/>
      <c r="E88" s="106"/>
      <c r="F88" s="106"/>
      <c r="G88" s="111"/>
      <c r="H88" s="111"/>
      <c r="I88" s="146"/>
      <c r="J88" s="147"/>
      <c r="K88" s="111"/>
      <c r="L88" s="109"/>
      <c r="M88" s="305"/>
      <c r="N88" s="52"/>
    </row>
    <row r="89" spans="1:14" ht="12.75">
      <c r="A89" s="256"/>
      <c r="B89" s="260"/>
      <c r="C89" s="106"/>
      <c r="D89" s="106"/>
      <c r="E89" s="106"/>
      <c r="F89" s="106"/>
      <c r="G89" s="111"/>
      <c r="H89" s="111"/>
      <c r="I89" s="146"/>
      <c r="J89" s="147"/>
      <c r="K89" s="111"/>
      <c r="L89" s="109"/>
      <c r="M89" s="305"/>
      <c r="N89" s="52"/>
    </row>
    <row r="90" spans="1:14" ht="12.75">
      <c r="A90" s="256"/>
      <c r="B90" s="260"/>
      <c r="C90" s="106"/>
      <c r="D90" s="106"/>
      <c r="E90" s="106"/>
      <c r="F90" s="106"/>
      <c r="G90" s="111"/>
      <c r="H90" s="111"/>
      <c r="I90" s="146"/>
      <c r="J90" s="147"/>
      <c r="K90" s="111"/>
      <c r="L90" s="109"/>
      <c r="M90" s="305"/>
      <c r="N90" s="52"/>
    </row>
    <row r="91" spans="1:14" ht="12.75">
      <c r="A91" s="257"/>
      <c r="B91" s="260"/>
      <c r="C91" s="106"/>
      <c r="D91" s="106"/>
      <c r="E91" s="106"/>
      <c r="F91" s="106"/>
      <c r="G91" s="111"/>
      <c r="H91" s="111"/>
      <c r="I91" s="146"/>
      <c r="J91" s="147"/>
      <c r="K91" s="111"/>
      <c r="L91" s="109"/>
      <c r="M91" s="305"/>
      <c r="N91" s="52"/>
    </row>
    <row r="92" spans="1:14" ht="12.75">
      <c r="A92" s="257"/>
      <c r="B92" s="260"/>
      <c r="C92" s="106"/>
      <c r="D92" s="106"/>
      <c r="E92" s="106"/>
      <c r="F92" s="106"/>
      <c r="G92" s="111"/>
      <c r="H92" s="111"/>
      <c r="I92" s="146"/>
      <c r="J92" s="147"/>
      <c r="K92" s="111"/>
      <c r="L92" s="109"/>
      <c r="M92" s="305"/>
      <c r="N92" s="52"/>
    </row>
    <row r="93" spans="1:14" ht="12.75">
      <c r="A93" s="257"/>
      <c r="B93" s="260"/>
      <c r="C93" s="106"/>
      <c r="D93" s="106"/>
      <c r="E93" s="106"/>
      <c r="F93" s="106"/>
      <c r="G93" s="111"/>
      <c r="H93" s="111"/>
      <c r="I93" s="146"/>
      <c r="J93" s="147"/>
      <c r="K93" s="111"/>
      <c r="L93" s="109"/>
      <c r="M93" s="305"/>
      <c r="N93" s="52"/>
    </row>
    <row r="94" spans="1:14" ht="12.75">
      <c r="A94" s="257"/>
      <c r="B94" s="260"/>
      <c r="C94" s="106"/>
      <c r="D94" s="106"/>
      <c r="E94" s="106"/>
      <c r="F94" s="106"/>
      <c r="G94" s="111"/>
      <c r="H94" s="111"/>
      <c r="I94" s="146"/>
      <c r="J94" s="147"/>
      <c r="K94" s="111"/>
      <c r="L94" s="109"/>
      <c r="M94" s="305"/>
      <c r="N94" s="52"/>
    </row>
    <row r="95" spans="1:14" ht="12.75">
      <c r="A95" s="257"/>
      <c r="B95" s="260"/>
      <c r="C95" s="106"/>
      <c r="D95" s="106"/>
      <c r="E95" s="106"/>
      <c r="F95" s="106"/>
      <c r="G95" s="111"/>
      <c r="H95" s="111"/>
      <c r="I95" s="146"/>
      <c r="J95" s="147"/>
      <c r="K95" s="111"/>
      <c r="L95" s="109"/>
      <c r="M95" s="305"/>
      <c r="N95" s="52"/>
    </row>
    <row r="96" spans="1:14" ht="12.75">
      <c r="A96" s="257"/>
      <c r="B96" s="260"/>
      <c r="C96" s="106"/>
      <c r="D96" s="106"/>
      <c r="E96" s="106"/>
      <c r="F96" s="106"/>
      <c r="G96" s="111"/>
      <c r="H96" s="111"/>
      <c r="I96" s="146"/>
      <c r="J96" s="147"/>
      <c r="K96" s="111"/>
      <c r="L96" s="109"/>
      <c r="M96" s="305"/>
      <c r="N96" s="52"/>
    </row>
    <row r="97" spans="1:14" ht="12.75">
      <c r="A97" s="257"/>
      <c r="B97" s="260"/>
      <c r="C97" s="106"/>
      <c r="D97" s="106"/>
      <c r="E97" s="106"/>
      <c r="F97" s="106"/>
      <c r="G97" s="111"/>
      <c r="H97" s="111"/>
      <c r="I97" s="146"/>
      <c r="J97" s="147"/>
      <c r="K97" s="111"/>
      <c r="L97" s="109"/>
      <c r="M97" s="305"/>
      <c r="N97" s="52"/>
    </row>
    <row r="98" spans="1:14" ht="12.75">
      <c r="A98" s="258"/>
      <c r="B98" s="261"/>
      <c r="C98" s="218"/>
      <c r="D98" s="218"/>
      <c r="E98" s="218"/>
      <c r="F98" s="218"/>
      <c r="G98" s="113"/>
      <c r="H98" s="113"/>
      <c r="I98" s="148"/>
      <c r="J98" s="149"/>
      <c r="K98" s="113"/>
      <c r="L98" s="150"/>
      <c r="M98" s="306"/>
      <c r="N98" s="52"/>
    </row>
    <row r="99" spans="1:14" ht="12.75">
      <c r="A99" s="52"/>
      <c r="B99" s="70"/>
      <c r="C99" s="70"/>
      <c r="D99" s="70"/>
      <c r="E99" s="70"/>
      <c r="F99" s="70"/>
      <c r="G99" s="70"/>
      <c r="H99" s="70"/>
      <c r="I99" s="70"/>
      <c r="J99" s="93"/>
      <c r="K99" s="70"/>
      <c r="L99" s="70"/>
      <c r="M99" s="70"/>
      <c r="N99" s="52"/>
    </row>
  </sheetData>
  <sheetProtection password="CA1D" sheet="1" insertRows="0"/>
  <mergeCells count="63"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  <mergeCell ref="B9:B10"/>
    <mergeCell ref="C9:C10"/>
    <mergeCell ref="D9:D10"/>
    <mergeCell ref="E9:E10"/>
    <mergeCell ref="F9:F10"/>
    <mergeCell ref="G9:L11"/>
    <mergeCell ref="D27:D28"/>
    <mergeCell ref="E27:E28"/>
    <mergeCell ref="F27:F28"/>
    <mergeCell ref="G27:L29"/>
    <mergeCell ref="J7:J8"/>
    <mergeCell ref="K7:K8"/>
    <mergeCell ref="L7:L8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F9" sqref="F9:F10"/>
    </sheetView>
  </sheetViews>
  <sheetFormatPr defaultColWidth="9.140625" defaultRowHeight="12.75"/>
  <cols>
    <col min="1" max="1" width="15.57421875" style="43" customWidth="1"/>
    <col min="2" max="2" width="9.140625" style="47" customWidth="1"/>
    <col min="3" max="4" width="10.421875" style="47" customWidth="1"/>
    <col min="5" max="6" width="9.140625" style="47" customWidth="1"/>
    <col min="7" max="7" width="13.8515625" style="47" customWidth="1"/>
    <col min="8" max="8" width="12.140625" style="47" customWidth="1"/>
    <col min="9" max="9" width="11.7109375" style="47" customWidth="1"/>
    <col min="10" max="10" width="48.57421875" style="94" customWidth="1"/>
    <col min="11" max="11" width="11.28125" style="47" customWidth="1"/>
    <col min="12" max="13" width="11.57421875" style="47" customWidth="1"/>
    <col min="14" max="14" width="6.140625" style="43" customWidth="1"/>
    <col min="15" max="16384" width="9.140625" style="43" customWidth="1"/>
  </cols>
  <sheetData>
    <row r="1" spans="1:14" ht="7.5" customHeight="1">
      <c r="A1" s="48"/>
      <c r="B1" s="49"/>
      <c r="C1" s="49"/>
      <c r="D1" s="49">
        <f>eelarve!B4</f>
        <v>0</v>
      </c>
      <c r="E1" s="49"/>
      <c r="F1" s="49"/>
      <c r="G1" s="49"/>
      <c r="H1" s="49"/>
      <c r="I1" s="50"/>
      <c r="J1" s="92"/>
      <c r="K1" s="51"/>
      <c r="L1" s="51"/>
      <c r="M1" s="49"/>
      <c r="N1" s="52"/>
    </row>
    <row r="2" spans="1:14" ht="18.75">
      <c r="A2" s="53" t="s">
        <v>126</v>
      </c>
      <c r="B2" s="49"/>
      <c r="C2" s="49"/>
      <c r="D2" s="49"/>
      <c r="E2" s="49"/>
      <c r="F2" s="49"/>
      <c r="G2" s="49"/>
      <c r="H2" s="49"/>
      <c r="I2" s="50"/>
      <c r="J2" s="277" t="str">
        <f>'1. Tööjõukulud'!J2:J3</f>
        <v>KÜSK projekti tunnus (objekt,kulukoht) toetuse saaja raamatupidamisdokumentidel:</v>
      </c>
      <c r="K2" s="278" t="s">
        <v>33</v>
      </c>
      <c r="L2" s="278"/>
      <c r="M2" s="76">
        <f>'1. Tööjõukulud'!M2</f>
        <v>0</v>
      </c>
      <c r="N2" s="52"/>
    </row>
    <row r="3" spans="1:14" ht="16.5" customHeight="1">
      <c r="A3" s="71" t="s">
        <v>27</v>
      </c>
      <c r="B3" s="216">
        <f>eelarve!E80</f>
        <v>0</v>
      </c>
      <c r="C3" s="216">
        <f>eelarve!F80</f>
        <v>0</v>
      </c>
      <c r="D3" s="72"/>
      <c r="E3" s="72"/>
      <c r="F3" s="72"/>
      <c r="G3" s="54"/>
      <c r="H3" s="49"/>
      <c r="I3" s="55"/>
      <c r="J3" s="277"/>
      <c r="K3" s="51"/>
      <c r="L3" s="51"/>
      <c r="M3" s="75" t="s">
        <v>30</v>
      </c>
      <c r="N3" s="52"/>
    </row>
    <row r="4" spans="1:14" s="44" customFormat="1" ht="17.25" customHeight="1">
      <c r="A4" s="56" t="s">
        <v>28</v>
      </c>
      <c r="B4" s="217"/>
      <c r="C4" s="217">
        <f>C11</f>
        <v>0</v>
      </c>
      <c r="D4" s="57"/>
      <c r="E4" s="57"/>
      <c r="F4" s="57"/>
      <c r="G4" s="58"/>
      <c r="H4" s="58"/>
      <c r="I4" s="59"/>
      <c r="J4" s="95">
        <f>'1. Tööjõukulud'!J4</f>
        <v>0</v>
      </c>
      <c r="K4" s="60"/>
      <c r="L4" s="60"/>
      <c r="M4" s="221">
        <f>B3-C4-D4-E4-F4</f>
        <v>0</v>
      </c>
      <c r="N4" s="61"/>
    </row>
    <row r="5" spans="1:14" ht="16.5" customHeight="1">
      <c r="A5" s="62"/>
      <c r="B5" s="73" t="e">
        <f>(C4+D4+E4+F4)/B3</f>
        <v>#DIV/0!</v>
      </c>
      <c r="C5" s="74">
        <f>IF(C3&gt;0,C4/C3,"")</f>
      </c>
      <c r="D5" s="74"/>
      <c r="E5" s="74"/>
      <c r="F5" s="74"/>
      <c r="G5" s="49"/>
      <c r="H5" s="49"/>
      <c r="I5" s="50"/>
      <c r="J5" s="92"/>
      <c r="K5" s="51"/>
      <c r="L5" s="51"/>
      <c r="M5" s="49"/>
      <c r="N5" s="52"/>
    </row>
    <row r="6" spans="1:14" s="45" customFormat="1" ht="17.25" customHeight="1">
      <c r="A6" s="296" t="s">
        <v>22</v>
      </c>
      <c r="B6" s="293" t="s">
        <v>16</v>
      </c>
      <c r="C6" s="279" t="s">
        <v>17</v>
      </c>
      <c r="D6" s="279"/>
      <c r="E6" s="279"/>
      <c r="F6" s="279"/>
      <c r="G6" s="280"/>
      <c r="H6" s="280"/>
      <c r="I6" s="280"/>
      <c r="J6" s="280"/>
      <c r="K6" s="280"/>
      <c r="L6" s="281"/>
      <c r="M6" s="308" t="s">
        <v>26</v>
      </c>
      <c r="N6" s="63"/>
    </row>
    <row r="7" spans="1:14" s="45" customFormat="1" ht="15.75" customHeight="1">
      <c r="A7" s="297"/>
      <c r="B7" s="294"/>
      <c r="C7" s="299" t="s">
        <v>18</v>
      </c>
      <c r="D7" s="300"/>
      <c r="E7" s="300"/>
      <c r="F7" s="301"/>
      <c r="G7" s="285" t="s">
        <v>29</v>
      </c>
      <c r="H7" s="302" t="s">
        <v>19</v>
      </c>
      <c r="I7" s="285" t="s">
        <v>20</v>
      </c>
      <c r="J7" s="287" t="s">
        <v>21</v>
      </c>
      <c r="K7" s="289" t="str">
        <f>'1. Tööjõukulud'!K7:K8</f>
        <v>Dokumendi reg.number taotleja raamatu-pidamises</v>
      </c>
      <c r="L7" s="307" t="str">
        <f>'1. Tööjõukulud'!L7:L8</f>
        <v>Pangaarvelt tasumise kuupäev</v>
      </c>
      <c r="M7" s="309"/>
      <c r="N7" s="63"/>
    </row>
    <row r="8" spans="1:14" ht="45.75" customHeight="1">
      <c r="A8" s="298"/>
      <c r="B8" s="295"/>
      <c r="C8" s="64" t="s">
        <v>5</v>
      </c>
      <c r="D8" s="64" t="s">
        <v>24</v>
      </c>
      <c r="E8" s="65" t="s">
        <v>23</v>
      </c>
      <c r="F8" s="65" t="s">
        <v>25</v>
      </c>
      <c r="G8" s="286"/>
      <c r="H8" s="303"/>
      <c r="I8" s="286"/>
      <c r="J8" s="288"/>
      <c r="K8" s="290"/>
      <c r="L8" s="292"/>
      <c r="M8" s="310"/>
      <c r="N8" s="52"/>
    </row>
    <row r="9" spans="1:14" ht="12.75">
      <c r="A9" s="66"/>
      <c r="B9" s="316">
        <f>eelarve!E80</f>
        <v>0</v>
      </c>
      <c r="C9" s="316">
        <f>eelarve!F80</f>
        <v>0</v>
      </c>
      <c r="D9" s="316" t="str">
        <f>eelarve!G80</f>
        <v>x</v>
      </c>
      <c r="E9" s="316" t="str">
        <f>eelarve!H80</f>
        <v>x</v>
      </c>
      <c r="F9" s="316" t="str">
        <f>eelarve!I80</f>
        <v>x</v>
      </c>
      <c r="G9" s="267"/>
      <c r="H9" s="268"/>
      <c r="I9" s="268"/>
      <c r="J9" s="268"/>
      <c r="K9" s="268"/>
      <c r="L9" s="269"/>
      <c r="M9" s="252">
        <f>B9-C11-D11-E11-F11</f>
        <v>0</v>
      </c>
      <c r="N9" s="52"/>
    </row>
    <row r="10" spans="1:14" s="46" customFormat="1" ht="7.5" customHeight="1">
      <c r="A10" s="255" t="s">
        <v>132</v>
      </c>
      <c r="B10" s="317"/>
      <c r="C10" s="317"/>
      <c r="D10" s="317"/>
      <c r="E10" s="317"/>
      <c r="F10" s="317"/>
      <c r="G10" s="270"/>
      <c r="H10" s="271"/>
      <c r="I10" s="271"/>
      <c r="J10" s="271"/>
      <c r="K10" s="271"/>
      <c r="L10" s="272"/>
      <c r="M10" s="253"/>
      <c r="N10" s="67"/>
    </row>
    <row r="11" spans="1:14" s="46" customFormat="1" ht="15.75" customHeight="1">
      <c r="A11" s="255"/>
      <c r="B11" s="259"/>
      <c r="C11" s="68">
        <f>SUM(C12:C26)</f>
        <v>0</v>
      </c>
      <c r="D11" s="68"/>
      <c r="E11" s="68"/>
      <c r="F11" s="68"/>
      <c r="G11" s="273"/>
      <c r="H11" s="274"/>
      <c r="I11" s="274"/>
      <c r="J11" s="274"/>
      <c r="K11" s="274"/>
      <c r="L11" s="275"/>
      <c r="M11" s="254"/>
      <c r="N11" s="67"/>
    </row>
    <row r="12" spans="1:14" ht="12.75">
      <c r="A12" s="256"/>
      <c r="B12" s="260"/>
      <c r="C12" s="106"/>
      <c r="D12" s="69"/>
      <c r="E12" s="69"/>
      <c r="F12" s="69"/>
      <c r="G12" s="108"/>
      <c r="H12" s="143"/>
      <c r="I12" s="144"/>
      <c r="J12" s="145"/>
      <c r="K12" s="108"/>
      <c r="L12" s="109"/>
      <c r="M12" s="304"/>
      <c r="N12" s="52"/>
    </row>
    <row r="13" spans="1:14" ht="12.75">
      <c r="A13" s="256"/>
      <c r="B13" s="260"/>
      <c r="C13" s="106"/>
      <c r="D13" s="69"/>
      <c r="E13" s="69"/>
      <c r="F13" s="69"/>
      <c r="G13" s="108"/>
      <c r="H13" s="143"/>
      <c r="I13" s="144"/>
      <c r="J13" s="145"/>
      <c r="K13" s="108"/>
      <c r="L13" s="109"/>
      <c r="M13" s="305"/>
      <c r="N13" s="52"/>
    </row>
    <row r="14" spans="1:14" ht="12.75">
      <c r="A14" s="256"/>
      <c r="B14" s="260"/>
      <c r="C14" s="106"/>
      <c r="D14" s="69"/>
      <c r="E14" s="69"/>
      <c r="F14" s="69"/>
      <c r="G14" s="111"/>
      <c r="H14" s="111"/>
      <c r="I14" s="146"/>
      <c r="J14" s="147"/>
      <c r="K14" s="111"/>
      <c r="L14" s="112"/>
      <c r="M14" s="305"/>
      <c r="N14" s="52"/>
    </row>
    <row r="15" spans="1:14" ht="12.75">
      <c r="A15" s="256"/>
      <c r="B15" s="260"/>
      <c r="C15" s="106"/>
      <c r="D15" s="69"/>
      <c r="E15" s="69"/>
      <c r="F15" s="69"/>
      <c r="G15" s="111"/>
      <c r="H15" s="111"/>
      <c r="I15" s="146"/>
      <c r="J15" s="147"/>
      <c r="K15" s="111"/>
      <c r="L15" s="112"/>
      <c r="M15" s="305"/>
      <c r="N15" s="52"/>
    </row>
    <row r="16" spans="1:14" ht="12.75">
      <c r="A16" s="256"/>
      <c r="B16" s="260"/>
      <c r="C16" s="106"/>
      <c r="D16" s="69"/>
      <c r="E16" s="69"/>
      <c r="F16" s="69"/>
      <c r="G16" s="111"/>
      <c r="H16" s="111"/>
      <c r="I16" s="146"/>
      <c r="J16" s="147"/>
      <c r="K16" s="111"/>
      <c r="L16" s="112"/>
      <c r="M16" s="305"/>
      <c r="N16" s="52"/>
    </row>
    <row r="17" spans="1:14" ht="12.75">
      <c r="A17" s="256"/>
      <c r="B17" s="260"/>
      <c r="C17" s="106"/>
      <c r="D17" s="69"/>
      <c r="E17" s="69"/>
      <c r="F17" s="69"/>
      <c r="G17" s="111"/>
      <c r="H17" s="111"/>
      <c r="I17" s="146"/>
      <c r="J17" s="147"/>
      <c r="K17" s="111"/>
      <c r="L17" s="112"/>
      <c r="M17" s="305"/>
      <c r="N17" s="52"/>
    </row>
    <row r="18" spans="1:14" ht="12.75">
      <c r="A18" s="256"/>
      <c r="B18" s="260"/>
      <c r="C18" s="106"/>
      <c r="D18" s="69"/>
      <c r="E18" s="69"/>
      <c r="F18" s="69"/>
      <c r="G18" s="111"/>
      <c r="H18" s="111"/>
      <c r="I18" s="146"/>
      <c r="J18" s="147"/>
      <c r="K18" s="111"/>
      <c r="L18" s="112"/>
      <c r="M18" s="305"/>
      <c r="N18" s="52"/>
    </row>
    <row r="19" spans="1:14" ht="12.75">
      <c r="A19" s="257"/>
      <c r="B19" s="260"/>
      <c r="C19" s="106"/>
      <c r="D19" s="69"/>
      <c r="E19" s="69"/>
      <c r="F19" s="69"/>
      <c r="G19" s="111"/>
      <c r="H19" s="111"/>
      <c r="I19" s="146"/>
      <c r="J19" s="147"/>
      <c r="K19" s="111"/>
      <c r="L19" s="112"/>
      <c r="M19" s="305"/>
      <c r="N19" s="52"/>
    </row>
    <row r="20" spans="1:14" ht="12.75">
      <c r="A20" s="257"/>
      <c r="B20" s="260"/>
      <c r="C20" s="106"/>
      <c r="D20" s="69"/>
      <c r="E20" s="69"/>
      <c r="F20" s="69"/>
      <c r="G20" s="111"/>
      <c r="H20" s="111"/>
      <c r="I20" s="146"/>
      <c r="J20" s="147"/>
      <c r="K20" s="111"/>
      <c r="L20" s="112"/>
      <c r="M20" s="305"/>
      <c r="N20" s="52"/>
    </row>
    <row r="21" spans="1:14" ht="12.75">
      <c r="A21" s="257"/>
      <c r="B21" s="260"/>
      <c r="C21" s="106"/>
      <c r="D21" s="69"/>
      <c r="E21" s="69"/>
      <c r="F21" s="69"/>
      <c r="G21" s="111"/>
      <c r="H21" s="111"/>
      <c r="I21" s="146"/>
      <c r="J21" s="147"/>
      <c r="K21" s="111"/>
      <c r="L21" s="112"/>
      <c r="M21" s="305"/>
      <c r="N21" s="52"/>
    </row>
    <row r="22" spans="1:14" ht="12.75">
      <c r="A22" s="257"/>
      <c r="B22" s="260"/>
      <c r="C22" s="106"/>
      <c r="D22" s="69"/>
      <c r="E22" s="69"/>
      <c r="F22" s="69"/>
      <c r="G22" s="111"/>
      <c r="H22" s="111"/>
      <c r="I22" s="146"/>
      <c r="J22" s="147"/>
      <c r="K22" s="111"/>
      <c r="L22" s="112"/>
      <c r="M22" s="305"/>
      <c r="N22" s="52"/>
    </row>
    <row r="23" spans="1:14" ht="12.75">
      <c r="A23" s="257"/>
      <c r="B23" s="260"/>
      <c r="C23" s="106"/>
      <c r="D23" s="69"/>
      <c r="E23" s="69"/>
      <c r="F23" s="69"/>
      <c r="G23" s="111"/>
      <c r="H23" s="111"/>
      <c r="I23" s="146"/>
      <c r="J23" s="147"/>
      <c r="K23" s="111"/>
      <c r="L23" s="112"/>
      <c r="M23" s="305"/>
      <c r="N23" s="52"/>
    </row>
    <row r="24" spans="1:14" ht="12.75">
      <c r="A24" s="257"/>
      <c r="B24" s="260"/>
      <c r="C24" s="106"/>
      <c r="D24" s="69"/>
      <c r="E24" s="69"/>
      <c r="F24" s="69"/>
      <c r="G24" s="111"/>
      <c r="H24" s="111"/>
      <c r="I24" s="146"/>
      <c r="J24" s="147"/>
      <c r="K24" s="111"/>
      <c r="L24" s="112"/>
      <c r="M24" s="305"/>
      <c r="N24" s="52"/>
    </row>
    <row r="25" spans="1:14" ht="12.75">
      <c r="A25" s="257"/>
      <c r="B25" s="260"/>
      <c r="C25" s="106"/>
      <c r="D25" s="69"/>
      <c r="E25" s="69"/>
      <c r="F25" s="69"/>
      <c r="G25" s="111"/>
      <c r="H25" s="111"/>
      <c r="I25" s="146"/>
      <c r="J25" s="147"/>
      <c r="K25" s="111"/>
      <c r="L25" s="112"/>
      <c r="M25" s="305"/>
      <c r="N25" s="52"/>
    </row>
    <row r="26" spans="1:14" ht="12.75">
      <c r="A26" s="258"/>
      <c r="B26" s="261"/>
      <c r="C26" s="218"/>
      <c r="D26" s="223"/>
      <c r="E26" s="223"/>
      <c r="F26" s="223"/>
      <c r="G26" s="113"/>
      <c r="H26" s="113"/>
      <c r="I26" s="148"/>
      <c r="J26" s="149"/>
      <c r="K26" s="113"/>
      <c r="L26" s="115"/>
      <c r="M26" s="306"/>
      <c r="N26" s="52"/>
    </row>
    <row r="27" spans="1:14" ht="22.5" customHeight="1">
      <c r="A27" s="315" t="s">
        <v>34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52"/>
    </row>
  </sheetData>
  <sheetProtection password="CA1D" sheet="1" insertRows="0"/>
  <mergeCells count="24">
    <mergeCell ref="A6:A8"/>
    <mergeCell ref="B6:B8"/>
    <mergeCell ref="C6:L6"/>
    <mergeCell ref="M6:M8"/>
    <mergeCell ref="C7:F7"/>
    <mergeCell ref="G7:G8"/>
    <mergeCell ref="H7:H8"/>
    <mergeCell ref="I7:I8"/>
    <mergeCell ref="D9:D10"/>
    <mergeCell ref="E9:E10"/>
    <mergeCell ref="F9:F10"/>
    <mergeCell ref="G9:L11"/>
    <mergeCell ref="J2:J3"/>
    <mergeCell ref="K2:L2"/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2011-04-25T07:15:50Z</cp:lastPrinted>
  <dcterms:created xsi:type="dcterms:W3CDTF">2008-04-13T08:03:52Z</dcterms:created>
  <dcterms:modified xsi:type="dcterms:W3CDTF">2011-04-25T07:17:34Z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