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90" windowWidth="12975" windowHeight="6690" tabRatio="905" activeTab="10"/>
  </bookViews>
  <sheets>
    <sheet name="1. Tööjõukulud" sheetId="1" r:id="rId1"/>
    <sheet name="2. Tellitud tööd ja teenused" sheetId="2" r:id="rId2"/>
    <sheet name="3. Üritused" sheetId="3" r:id="rId3"/>
    <sheet name="4. Trükised" sheetId="4" r:id="rId4"/>
    <sheet name="5. Investeeringud" sheetId="5" r:id="rId5"/>
    <sheet name="6. Lähetused" sheetId="6" r:id="rId6"/>
    <sheet name="7. Kontorikulud" sheetId="7" r:id="rId7"/>
    <sheet name="8. Muud kulud" sheetId="8" r:id="rId8"/>
    <sheet name="9. Arenduskulud" sheetId="9" r:id="rId9"/>
    <sheet name="KOOND" sheetId="10" r:id="rId10"/>
    <sheet name="eelarve" sheetId="11" r:id="rId11"/>
    <sheet name="Juhised" sheetId="12" r:id="rId12"/>
  </sheets>
  <definedNames>
    <definedName name="_xlnm.Print_Area" localSheetId="10">'eelarve'!$A$6:$J$105</definedName>
    <definedName name="_xlnm.Print_Titles" localSheetId="0">'1. Tööjõukulud'!$6:$8</definedName>
    <definedName name="_xlnm.Print_Titles" localSheetId="1">'2. Tellitud tööd ja teenused'!$6:$8</definedName>
    <definedName name="_xlnm.Print_Titles" localSheetId="2">'3. Üritused'!$6:$8</definedName>
    <definedName name="_xlnm.Print_Titles" localSheetId="3">'4. Trükised'!$6:$8</definedName>
    <definedName name="_xlnm.Print_Titles" localSheetId="4">'5. Investeeringud'!$6:$8</definedName>
    <definedName name="_xlnm.Print_Titles" localSheetId="5">'6. Lähetused'!$6:$8</definedName>
    <definedName name="_xlnm.Print_Titles" localSheetId="6">'7. Kontorikulud'!$6:$8</definedName>
    <definedName name="_xlnm.Print_Titles" localSheetId="7">'8. Muud kulud'!$6:$8</definedName>
    <definedName name="_xlnm.Print_Titles" localSheetId="8">'9. Arenduskulud'!$6:$8</definedName>
    <definedName name="_xlnm.Print_Titles" localSheetId="10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J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M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</commentList>
</comments>
</file>

<file path=xl/comments10.xml><?xml version="1.0" encoding="utf-8"?>
<comments xmlns="http://schemas.openxmlformats.org/spreadsheetml/2006/main">
  <authors>
    <author> </author>
    <author>Sirle</author>
  </authors>
  <commentList>
    <comment ref="I8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  <comment ref="A30" authorId="1">
      <text>
        <r>
          <rPr>
            <sz val="9"/>
            <rFont val="Tahoma"/>
            <family val="2"/>
          </rPr>
          <t>sisesta andmed eelarve töölehel!</t>
        </r>
      </text>
    </comment>
  </commentList>
</comments>
</file>

<file path=xl/comments11.xml><?xml version="1.0" encoding="utf-8"?>
<comments xmlns="http://schemas.openxmlformats.org/spreadsheetml/2006/main">
  <authors>
    <author>Siiri</author>
    <author>Sirle</author>
  </authors>
  <commentList>
    <comment ref="F15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I17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30" authorId="0">
      <text>
        <r>
          <rPr>
            <sz val="9"/>
            <rFont val="Tahoma"/>
            <family val="2"/>
          </rPr>
          <t xml:space="preserve">Siin kajastage sellised töö- ja teenustasud, mida makstakse FIE või firma </t>
        </r>
        <r>
          <rPr>
            <u val="single"/>
            <sz val="9"/>
            <rFont val="Tahoma"/>
            <family val="2"/>
          </rPr>
          <t>arvete alusel</t>
        </r>
        <r>
          <rPr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60" authorId="0">
      <text>
        <r>
          <rPr>
            <sz val="9"/>
            <rFont val="Tahoma"/>
            <family val="2"/>
          </rPr>
          <t>projekti elluviimisega seotud vahendite (põhivara) soetamine, mille vajadus ja edasine kasutus põhjendatakse eelarve seletuskirjas</t>
        </r>
      </text>
    </comment>
    <comment ref="A49" authorId="1">
      <text>
        <r>
          <rPr>
            <sz val="9"/>
            <rFont val="Tahoma"/>
            <family val="2"/>
          </rPr>
          <t>projektiga seotud trükiste väljaandmiskulud, teavitustegevusekulud (s.h.veebileht)</t>
        </r>
      </text>
    </comment>
    <comment ref="A66" authorId="1">
      <text>
        <r>
          <rPr>
            <sz val="9"/>
            <rFont val="Tahoma"/>
            <family val="2"/>
          </rPr>
          <t>s.h.transport, autokompensatsioon, lähetuse majutus jms kulud</t>
        </r>
      </text>
    </comment>
    <comment ref="A74" authorId="1">
      <text>
        <r>
          <rPr>
            <sz val="9"/>
            <rFont val="Tahoma"/>
            <family val="2"/>
          </rPr>
          <t>s.h.kontori üürikulud, telefoni-, internetikulud, bürootarbed</t>
        </r>
      </text>
    </comment>
  </commentList>
</comments>
</file>

<file path=xl/sharedStrings.xml><?xml version="1.0" encoding="utf-8"?>
<sst xmlns="http://schemas.openxmlformats.org/spreadsheetml/2006/main" count="340" uniqueCount="151">
  <si>
    <t>EELARVE</t>
  </si>
  <si>
    <t>Kululiik</t>
  </si>
  <si>
    <t>Ühik</t>
  </si>
  <si>
    <t>Ühiku hind</t>
  </si>
  <si>
    <t>Kokku</t>
  </si>
  <si>
    <t>KÜSK toetus</t>
  </si>
  <si>
    <t>Projekt:</t>
  </si>
  <si>
    <t>Rahaline</t>
  </si>
  <si>
    <t>Mitterahaline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</si>
  <si>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</si>
  <si>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</si>
  <si>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</si>
  <si>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</si>
  <si>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</si>
  <si>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t>Projekti eelarve ja finantseerimisallikate kontroll:</t>
  </si>
  <si>
    <t>Osatähtsused kaasfinantseeringust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</si>
  <si>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</si>
  <si>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</si>
  <si>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</si>
  <si>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</si>
  <si>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</si>
  <si>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</si>
  <si>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</si>
  <si>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</si>
  <si>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</si>
  <si>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</si>
  <si>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</si>
  <si>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</si>
  <si>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</si>
  <si>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</si>
  <si>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</si>
  <si>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</si>
  <si>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</si>
  <si>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Aruande esitamise kuupäev: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</si>
  <si>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</si>
  <si>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</si>
  <si>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</si>
  <si>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</si>
  <si>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</si>
  <si>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</si>
  <si>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</si>
  <si>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</si>
  <si>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</si>
  <si>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</si>
  <si>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</si>
  <si>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</si>
  <si>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</si>
  <si>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</si>
  <si>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</si>
  <si>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</si>
  <si>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</si>
  <si>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</si>
  <si>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6.1.</t>
  </si>
  <si>
    <t>8.1.</t>
  </si>
  <si>
    <t>1.</t>
  </si>
  <si>
    <t>2.</t>
  </si>
  <si>
    <t>3.</t>
  </si>
  <si>
    <t>4.</t>
  </si>
  <si>
    <t>5.</t>
  </si>
  <si>
    <t>Edu aruande koostamisel!</t>
  </si>
  <si>
    <t>Kas kaasfinantseeringu rahaline osa on vähemalt 5% projekti eelarvest?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</si>
  <si>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</si>
  <si>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</si>
  <si>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</si>
  <si>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</si>
  <si>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</si>
  <si>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</si>
  <si>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</si>
  <si>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Kaasfinantseeringu lisamisel aruandesse jälgige, et kaasfinantseeringu summa ei ületaks eelarves ettenähtud summat.</t>
  </si>
  <si>
    <t>1.5.</t>
  </si>
  <si>
    <t>1.6.</t>
  </si>
  <si>
    <t>1.7.</t>
  </si>
  <si>
    <t>1.8.</t>
  </si>
  <si>
    <t>Pangaarvelt tasumise kuupäev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</si>
  <si>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</si>
  <si>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</si>
  <si>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</si>
  <si>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</si>
  <si>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>GSM 51 62 929</t>
  </si>
  <si>
    <t xml:space="preserve">Taotleja: </t>
  </si>
  <si>
    <t>Projekti algus:</t>
  </si>
  <si>
    <t>Projekti lõpp:</t>
  </si>
  <si>
    <t>Ühiku-te arv</t>
  </si>
  <si>
    <t>Raha-line</t>
  </si>
  <si>
    <t xml:space="preserve">Muu mitte-raha-line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</si>
  <si>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</si>
  <si>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</si>
  <si>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</si>
  <si>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</si>
  <si>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 xml:space="preserve">5.2. </t>
  </si>
  <si>
    <t xml:space="preserve">6.2. </t>
  </si>
  <si>
    <t xml:space="preserve">8.2. </t>
  </si>
  <si>
    <t>Tegevus- ja/või arenduskulude osatähtsus  KÜSK toetusest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</si>
  <si>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</si>
  <si>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</si>
  <si>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</si>
  <si>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</si>
  <si>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</si>
  <si>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Osatähtsused kogu projekti eelarvest</t>
  </si>
  <si>
    <t>Kas kaasfinantseeringu mitterahaline osa on kuni 5% projekti eelarvest?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</si>
  <si>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</si>
  <si>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</si>
  <si>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</si>
  <si>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 val="single"/>
        <sz val="10"/>
        <rFont val="Arial"/>
        <family val="2"/>
      </rPr>
      <t xml:space="preserve"> eurodes ühe eurosendi täpsusega.</t>
    </r>
  </si>
  <si>
    <t>7.</t>
  </si>
  <si>
    <t>1.9. Töötuskindlustusmakse 1,4%</t>
  </si>
  <si>
    <t>1.10. Sotsiaalmaks 33%</t>
  </si>
  <si>
    <t>3. Projekti üritused vastavalt tegevuskavale kokku</t>
  </si>
  <si>
    <t>4. Projekti trükised (s.h.digitaalsed) ja teavitamine kokku</t>
  </si>
  <si>
    <t>5. Soetatud vahendid ja investeeringud kokku</t>
  </si>
  <si>
    <t>6. Projekti transpordi- ja lähetuskulud kokku</t>
  </si>
  <si>
    <t>7. Projekti kontorikulud kokku</t>
  </si>
  <si>
    <t xml:space="preserve">8. Muud otsesed kulud kokku </t>
  </si>
  <si>
    <r>
      <t xml:space="preserve">9. Arenduskulud </t>
    </r>
    <r>
      <rPr>
        <b/>
        <vertAlign val="superscript"/>
        <sz val="12"/>
        <rFont val="Arial"/>
        <family val="2"/>
      </rPr>
      <t>1</t>
    </r>
  </si>
  <si>
    <r>
      <t xml:space="preserve">9. Organisatsiooni arenduskulud </t>
    </r>
    <r>
      <rPr>
        <sz val="10"/>
        <color indexed="12"/>
        <rFont val="Arial"/>
        <family val="2"/>
      </rPr>
      <t>(kuni 10% KÜSK toetuse kogusummast)</t>
    </r>
  </si>
  <si>
    <t>3. Projekti üritused vastavalt tegevuskavale</t>
  </si>
  <si>
    <t>4. Projekti trükised (s.h.digitaalsed) ja teavitamine</t>
  </si>
  <si>
    <t xml:space="preserve">5. Soetatud vahendid ja investeeringud </t>
  </si>
  <si>
    <t>6. Projekti transpordi- ja lähetuskulud</t>
  </si>
  <si>
    <t>7. Projekti kontorikulud</t>
  </si>
  <si>
    <t>8. Muud otsesed kulud</t>
  </si>
  <si>
    <t>9. Arenduskulud</t>
  </si>
  <si>
    <t>LISA 1 . EK12 taotlusvoor</t>
  </si>
  <si>
    <t>2. Tellitud tööd ja teenused kokku (s.h. vabatahtlik töö)</t>
  </si>
  <si>
    <t>7.1</t>
  </si>
  <si>
    <t>7.2</t>
  </si>
  <si>
    <t>7.6</t>
  </si>
  <si>
    <t>KULUARUANNE  (EK12)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</si>
  <si>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lepingule. </t>
    </r>
  </si>
  <si>
    <r>
      <t xml:space="preserve">Tööjõukulude töölehel on olemas lõpus eraldi read nr 1.9 ja 1.10  </t>
    </r>
    <r>
      <rPr>
        <b/>
        <sz val="10"/>
        <rFont val="Arial"/>
        <family val="2"/>
      </rPr>
      <t>tasudelt arvestatud sotsiaalmaksukulu ja töötuskindlustusmaksekulu jaoks.</t>
    </r>
  </si>
  <si>
    <r>
      <t xml:space="preserve">Lahtrisse </t>
    </r>
    <r>
      <rPr>
        <b/>
        <sz val="10"/>
        <rFont val="Arial"/>
        <family val="2"/>
      </rPr>
      <t>"Tehingu majanduslik sisu"</t>
    </r>
    <r>
      <rPr>
        <sz val="10"/>
        <rFont val="Arial"/>
        <family val="2"/>
      </rPr>
      <t xml:space="preserve"> tuleb lahti seletada kulu sisu ja seos projekti tegevusega (</t>
    </r>
    <r>
      <rPr>
        <i/>
        <sz val="10"/>
        <rFont val="Arial"/>
        <family val="2"/>
      </rPr>
      <t>näiteks "Projektijuhi palk mai 2011" või "Toitlustus 05.05.2012 üritusel..."</t>
    </r>
    <r>
      <rPr>
        <sz val="10"/>
        <rFont val="Arial"/>
        <family val="2"/>
      </rPr>
      <t xml:space="preserve">)  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</si>
  <si>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pole vaja ise midagi kirjutada.</t>
    </r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</si>
  <si>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</si>
  <si>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</si>
  <si>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</si>
  <si>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</si>
  <si>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</si>
  <si>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</si>
  <si>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</si>
  <si>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</si>
  <si>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</si>
  <si>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</si>
  <si>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</si>
  <si>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</si>
  <si>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</si>
  <si>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t xml:space="preserve">Projektiga seotud kulude kohta saate andmed kirjutada </t>
    </r>
    <r>
      <rPr>
        <b/>
        <sz val="10"/>
        <rFont val="Arial"/>
        <family val="2"/>
      </rPr>
      <t>üheksale töölehele vastavalt kululiikidele</t>
    </r>
    <r>
      <rPr>
        <sz val="10"/>
        <rFont val="Arial"/>
        <family val="2"/>
      </rPr>
      <t xml:space="preserve"> (alates "1. Tööjõukulud" kuni "9. Arenduskulud")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</si>
  <si>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vajadusel vabatahtliku töö päevik(ud) ja muu mitterahalist kaasfinantseeringut tõendavad dokumendid.</t>
    </r>
  </si>
  <si>
    <t>Kuluaruanne koosneb KOOND-lehest, eelarvest ja 9 kulugrupi töölehtedest.</t>
  </si>
  <si>
    <r>
      <rPr>
        <b/>
        <sz val="10"/>
        <rFont val="Arial"/>
        <family val="2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</si>
  <si>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 xml:space="preserve">8. </t>
  </si>
  <si>
    <r>
      <t xml:space="preserve">Aruanne ja lisadokumendid esitatakse elektrooniliselt aadressile </t>
    </r>
    <r>
      <rPr>
        <b/>
        <sz val="10"/>
        <rFont val="Arial"/>
        <family val="2"/>
      </rPr>
      <t xml:space="preserve">kysk@kysk.ee  </t>
    </r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</si>
</sst>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</numFmts>
  <fonts count="8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74" fontId="0" fillId="0" borderId="17" xfId="59" applyNumberFormat="1" applyFont="1" applyFill="1" applyBorder="1" applyAlignment="1">
      <alignment horizontal="center" vertical="center" shrinkToFit="1"/>
    </xf>
    <xf numFmtId="174" fontId="0" fillId="0" borderId="18" xfId="59" applyNumberFormat="1" applyFont="1" applyFill="1" applyBorder="1" applyAlignment="1">
      <alignment horizontal="center" vertical="center" shrinkToFit="1"/>
    </xf>
    <xf numFmtId="172" fontId="11" fillId="0" borderId="19" xfId="0" applyNumberFormat="1" applyFont="1" applyFill="1" applyBorder="1" applyAlignment="1">
      <alignment horizontal="center" vertical="center" shrinkToFit="1"/>
    </xf>
    <xf numFmtId="172" fontId="11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74" fontId="9" fillId="0" borderId="22" xfId="59" applyNumberFormat="1" applyFont="1" applyFill="1" applyBorder="1" applyAlignment="1">
      <alignment horizontal="center" vertical="center" shrinkToFit="1"/>
    </xf>
    <xf numFmtId="174" fontId="9" fillId="0" borderId="23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4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5" xfId="0" applyFont="1" applyFill="1" applyBorder="1" applyAlignment="1">
      <alignment horizontal="right" indent="3"/>
    </xf>
    <xf numFmtId="0" fontId="8" fillId="33" borderId="26" xfId="0" applyFont="1" applyFill="1" applyBorder="1" applyAlignment="1">
      <alignment horizontal="right" indent="3"/>
    </xf>
    <xf numFmtId="0" fontId="8" fillId="33" borderId="27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 vertical="center" wrapText="1"/>
    </xf>
    <xf numFmtId="0" fontId="77" fillId="32" borderId="0" xfId="0" applyFont="1" applyFill="1" applyBorder="1" applyAlignment="1">
      <alignment horizontal="right" vertical="center"/>
    </xf>
    <xf numFmtId="172" fontId="77" fillId="32" borderId="0" xfId="0" applyNumberFormat="1" applyFont="1" applyFill="1" applyBorder="1" applyAlignment="1">
      <alignment horizontal="center" vertical="center" shrinkToFit="1"/>
    </xf>
    <xf numFmtId="172" fontId="77" fillId="32" borderId="0" xfId="0" applyNumberFormat="1" applyFont="1" applyFill="1" applyBorder="1" applyAlignment="1">
      <alignment horizontal="center" vertical="center"/>
    </xf>
    <xf numFmtId="172" fontId="76" fillId="32" borderId="0" xfId="0" applyNumberFormat="1" applyFont="1" applyFill="1" applyBorder="1" applyAlignment="1">
      <alignment horizontal="center" vertical="center" wrapText="1"/>
    </xf>
    <xf numFmtId="172" fontId="77" fillId="32" borderId="0" xfId="0" applyNumberFormat="1" applyFont="1" applyFill="1" applyBorder="1" applyAlignment="1">
      <alignment horizontal="center" vertical="center" wrapText="1"/>
    </xf>
    <xf numFmtId="0" fontId="76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7" fillId="32" borderId="30" xfId="0" applyNumberFormat="1" applyFon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2" fontId="0" fillId="32" borderId="0" xfId="0" applyNumberFormat="1" applyFont="1" applyFill="1" applyBorder="1" applyAlignment="1">
      <alignment horizontal="center" shrinkToFit="1"/>
    </xf>
    <xf numFmtId="174" fontId="13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1" xfId="0" applyFont="1" applyFill="1" applyBorder="1" applyAlignment="1">
      <alignment horizontal="left" vertical="center" indent="1"/>
    </xf>
    <xf numFmtId="0" fontId="76" fillId="32" borderId="32" xfId="0" applyFont="1" applyFill="1" applyBorder="1" applyAlignment="1">
      <alignment horizontal="left" vertical="center" indent="1"/>
    </xf>
    <xf numFmtId="0" fontId="76" fillId="32" borderId="33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horizontal="left" vertical="center" indent="1"/>
    </xf>
    <xf numFmtId="0" fontId="0" fillId="32" borderId="38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8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 wrapText="1"/>
    </xf>
    <xf numFmtId="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4" fontId="0" fillId="0" borderId="39" xfId="0" applyNumberFormat="1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39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 shrinkToFit="1"/>
      <protection locked="0"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32" borderId="34" xfId="0" applyFill="1" applyBorder="1" applyAlignment="1">
      <alignment horizontal="center" vertical="center" shrinkToFit="1"/>
    </xf>
    <xf numFmtId="174" fontId="0" fillId="32" borderId="41" xfId="0" applyNumberFormat="1" applyFill="1" applyBorder="1" applyAlignment="1">
      <alignment horizontal="center" vertical="center" shrinkToFit="1"/>
    </xf>
    <xf numFmtId="0" fontId="0" fillId="32" borderId="42" xfId="0" applyFill="1" applyBorder="1" applyAlignment="1">
      <alignment vertical="center" shrinkToFit="1"/>
    </xf>
    <xf numFmtId="174" fontId="0" fillId="32" borderId="37" xfId="0" applyNumberFormat="1" applyFill="1" applyBorder="1" applyAlignment="1">
      <alignment horizontal="center" vertical="center" shrinkToFit="1"/>
    </xf>
    <xf numFmtId="174" fontId="0" fillId="32" borderId="28" xfId="0" applyNumberFormat="1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 shrinkToFit="1"/>
    </xf>
    <xf numFmtId="0" fontId="0" fillId="32" borderId="37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28" xfId="0" applyFill="1" applyBorder="1" applyAlignment="1" applyProtection="1">
      <alignment horizontal="left" wrapText="1" indent="1"/>
      <protection locked="0"/>
    </xf>
    <xf numFmtId="1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14" fontId="0" fillId="0" borderId="40" xfId="0" applyNumberFormat="1" applyFill="1" applyBorder="1" applyAlignment="1" applyProtection="1">
      <alignment horizontal="center" shrinkToFit="1"/>
      <protection locked="0"/>
    </xf>
    <xf numFmtId="0" fontId="0" fillId="32" borderId="41" xfId="0" applyFont="1" applyFill="1" applyBorder="1" applyAlignment="1">
      <alignment horizontal="left" vertical="center" indent="1"/>
    </xf>
    <xf numFmtId="0" fontId="0" fillId="32" borderId="29" xfId="0" applyFill="1" applyBorder="1" applyAlignment="1">
      <alignment horizontal="left" indent="1"/>
    </xf>
    <xf numFmtId="0" fontId="79" fillId="0" borderId="0" xfId="53" applyFont="1" applyAlignment="1" applyProtection="1">
      <alignment vertical="center" wrapText="1"/>
      <protection/>
    </xf>
    <xf numFmtId="178" fontId="77" fillId="32" borderId="50" xfId="0" applyNumberFormat="1" applyFont="1" applyFill="1" applyBorder="1" applyAlignment="1">
      <alignment horizontal="center" vertical="center" shrinkToFit="1"/>
    </xf>
    <xf numFmtId="178" fontId="77" fillId="32" borderId="51" xfId="0" applyNumberFormat="1" applyFont="1" applyFill="1" applyBorder="1" applyAlignment="1">
      <alignment horizontal="center" vertical="center" shrinkToFit="1"/>
    </xf>
    <xf numFmtId="178" fontId="77" fillId="32" borderId="52" xfId="0" applyNumberFormat="1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vertical="center" wrapText="1"/>
    </xf>
    <xf numFmtId="178" fontId="5" fillId="33" borderId="53" xfId="0" applyNumberFormat="1" applyFont="1" applyFill="1" applyBorder="1" applyAlignment="1">
      <alignment horizontal="center" vertical="center" shrinkToFit="1"/>
    </xf>
    <xf numFmtId="178" fontId="6" fillId="33" borderId="54" xfId="0" applyNumberFormat="1" applyFont="1" applyFill="1" applyBorder="1" applyAlignment="1">
      <alignment horizontal="center" vertical="center" shrinkToFit="1"/>
    </xf>
    <xf numFmtId="178" fontId="6" fillId="33" borderId="55" xfId="0" applyNumberFormat="1" applyFont="1" applyFill="1" applyBorder="1" applyAlignment="1">
      <alignment horizontal="center" vertical="center" shrinkToFit="1"/>
    </xf>
    <xf numFmtId="178" fontId="6" fillId="33" borderId="56" xfId="0" applyNumberFormat="1" applyFont="1" applyFill="1" applyBorder="1" applyAlignment="1">
      <alignment horizontal="center" vertical="center" shrinkToFit="1"/>
    </xf>
    <xf numFmtId="178" fontId="5" fillId="33" borderId="53" xfId="0" applyNumberFormat="1" applyFont="1" applyFill="1" applyBorder="1" applyAlignment="1">
      <alignment horizontal="center" vertical="center" shrinkToFit="1"/>
    </xf>
    <xf numFmtId="0" fontId="18" fillId="0" borderId="25" xfId="0" applyFont="1" applyBorder="1" applyAlignment="1" applyProtection="1">
      <alignment vertical="center" shrinkToFit="1"/>
      <protection locked="0"/>
    </xf>
    <xf numFmtId="0" fontId="18" fillId="0" borderId="24" xfId="0" applyFont="1" applyBorder="1" applyAlignment="1" applyProtection="1">
      <alignment horizontal="center" shrinkToFit="1"/>
      <protection locked="0"/>
    </xf>
    <xf numFmtId="178" fontId="0" fillId="0" borderId="16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Font="1" applyBorder="1" applyAlignment="1" applyProtection="1">
      <alignment horizontal="center" shrinkToFit="1"/>
      <protection/>
    </xf>
    <xf numFmtId="178" fontId="0" fillId="0" borderId="15" xfId="0" applyNumberFormat="1" applyFont="1" applyBorder="1" applyAlignment="1" applyProtection="1">
      <alignment horizontal="center" shrinkToFit="1"/>
      <protection/>
    </xf>
    <xf numFmtId="0" fontId="18" fillId="0" borderId="26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horizontal="center" shrinkToFit="1"/>
      <protection locked="0"/>
    </xf>
    <xf numFmtId="178" fontId="0" fillId="0" borderId="57" xfId="0" applyNumberFormat="1" applyBorder="1" applyAlignment="1" applyProtection="1">
      <alignment horizontal="center" shrinkToFit="1"/>
      <protection locked="0"/>
    </xf>
    <xf numFmtId="178" fontId="0" fillId="0" borderId="26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Font="1" applyBorder="1" applyAlignment="1" applyProtection="1">
      <alignment horizontal="center" shrinkToFit="1"/>
      <protection/>
    </xf>
    <xf numFmtId="178" fontId="0" fillId="0" borderId="57" xfId="0" applyNumberFormat="1" applyFont="1" applyBorder="1" applyAlignment="1" applyProtection="1">
      <alignment horizontal="center" shrinkToFit="1"/>
      <protection/>
    </xf>
    <xf numFmtId="0" fontId="18" fillId="0" borderId="26" xfId="0" applyFont="1" applyBorder="1" applyAlignment="1">
      <alignment vertical="center" shrinkToFit="1"/>
    </xf>
    <xf numFmtId="0" fontId="18" fillId="0" borderId="11" xfId="0" applyFont="1" applyBorder="1" applyAlignment="1">
      <alignment horizontal="center" shrinkToFit="1"/>
    </xf>
    <xf numFmtId="178" fontId="0" fillId="0" borderId="57" xfId="0" applyNumberFormat="1" applyBorder="1" applyAlignment="1">
      <alignment horizontal="center" shrinkToFit="1"/>
    </xf>
    <xf numFmtId="178" fontId="0" fillId="0" borderId="58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8" fillId="0" borderId="27" xfId="0" applyFont="1" applyBorder="1" applyAlignment="1">
      <alignment vertical="center" shrinkToFit="1"/>
    </xf>
    <xf numFmtId="0" fontId="18" fillId="0" borderId="12" xfId="0" applyFont="1" applyBorder="1" applyAlignment="1">
      <alignment horizontal="center" shrinkToFit="1"/>
    </xf>
    <xf numFmtId="178" fontId="0" fillId="0" borderId="59" xfId="0" applyNumberFormat="1" applyBorder="1" applyAlignment="1">
      <alignment horizontal="center" shrinkToFit="1"/>
    </xf>
    <xf numFmtId="178" fontId="0" fillId="0" borderId="60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50" xfId="0" applyNumberFormat="1" applyFont="1" applyBorder="1" applyAlignment="1" applyProtection="1">
      <alignment horizontal="center" shrinkToFit="1"/>
      <protection/>
    </xf>
    <xf numFmtId="178" fontId="0" fillId="0" borderId="61" xfId="0" applyNumberFormat="1" applyFon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8" fillId="0" borderId="13" xfId="0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horizontal="center" shrinkToFit="1"/>
      <protection locked="0"/>
    </xf>
    <xf numFmtId="0" fontId="18" fillId="0" borderId="27" xfId="0" applyFont="1" applyBorder="1" applyAlignment="1" applyProtection="1">
      <alignment vertical="center" shrinkToFit="1"/>
      <protection locked="0"/>
    </xf>
    <xf numFmtId="0" fontId="18" fillId="0" borderId="12" xfId="0" applyFont="1" applyBorder="1" applyAlignment="1" applyProtection="1">
      <alignment horizontal="center" shrinkToFit="1"/>
      <protection locked="0"/>
    </xf>
    <xf numFmtId="178" fontId="0" fillId="0" borderId="59" xfId="0" applyNumberFormat="1" applyBorder="1" applyAlignment="1" applyProtection="1">
      <alignment horizontal="center" shrinkToFit="1"/>
      <protection locked="0"/>
    </xf>
    <xf numFmtId="178" fontId="0" fillId="0" borderId="62" xfId="0" applyNumberForma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0" borderId="61" xfId="0" applyNumberFormat="1" applyBorder="1" applyAlignment="1" applyProtection="1">
      <alignment horizontal="center" shrinkToFit="1"/>
      <protection locked="0"/>
    </xf>
    <xf numFmtId="16" fontId="18" fillId="0" borderId="26" xfId="0" applyNumberFormat="1" applyFont="1" applyBorder="1" applyAlignment="1" applyProtection="1">
      <alignment vertical="center" shrinkToFit="1"/>
      <protection locked="0"/>
    </xf>
    <xf numFmtId="178" fontId="0" fillId="33" borderId="63" xfId="0" applyNumberFormat="1" applyFill="1" applyBorder="1" applyAlignment="1">
      <alignment horizontal="center" shrinkToFit="1"/>
    </xf>
    <xf numFmtId="178" fontId="0" fillId="0" borderId="27" xfId="0" applyNumberFormat="1" applyBorder="1" applyAlignment="1" applyProtection="1">
      <alignment horizontal="center" shrinkToFit="1"/>
      <protection locked="0"/>
    </xf>
    <xf numFmtId="178" fontId="0" fillId="0" borderId="12" xfId="0" applyNumberFormat="1" applyBorder="1" applyAlignment="1" applyProtection="1">
      <alignment horizontal="center" shrinkToFit="1"/>
      <protection locked="0"/>
    </xf>
    <xf numFmtId="178" fontId="0" fillId="0" borderId="25" xfId="0" applyNumberFormat="1" applyBorder="1" applyAlignment="1" applyProtection="1">
      <alignment horizontal="center" shrinkToFit="1"/>
      <protection locked="0"/>
    </xf>
    <xf numFmtId="178" fontId="0" fillId="0" borderId="24" xfId="0" applyNumberFormat="1" applyBorder="1" applyAlignment="1" applyProtection="1">
      <alignment horizont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178" fontId="0" fillId="33" borderId="64" xfId="0" applyNumberFormat="1" applyFill="1" applyBorder="1" applyAlignment="1">
      <alignment horizontal="center" vertical="center" shrinkToFit="1"/>
    </xf>
    <xf numFmtId="178" fontId="0" fillId="0" borderId="65" xfId="0" applyNumberFormat="1" applyBorder="1" applyAlignment="1">
      <alignment horizontal="center" vertical="center" shrinkToFit="1"/>
    </xf>
    <xf numFmtId="178" fontId="0" fillId="0" borderId="66" xfId="0" applyNumberFormat="1" applyBorder="1" applyAlignment="1">
      <alignment horizontal="center" vertical="center" shrinkToFit="1"/>
    </xf>
    <xf numFmtId="178" fontId="11" fillId="33" borderId="53" xfId="0" applyNumberFormat="1" applyFont="1" applyFill="1" applyBorder="1" applyAlignment="1">
      <alignment horizontal="center" vertical="center" shrinkToFit="1"/>
    </xf>
    <xf numFmtId="178" fontId="11" fillId="33" borderId="54" xfId="0" applyNumberFormat="1" applyFont="1" applyFill="1" applyBorder="1" applyAlignment="1">
      <alignment horizontal="center" vertical="center" shrinkToFit="1"/>
    </xf>
    <xf numFmtId="178" fontId="11" fillId="33" borderId="67" xfId="0" applyNumberFormat="1" applyFont="1" applyFill="1" applyBorder="1" applyAlignment="1">
      <alignment horizontal="center" vertical="center" shrinkToFit="1"/>
    </xf>
    <xf numFmtId="178" fontId="11" fillId="33" borderId="55" xfId="0" applyNumberFormat="1" applyFont="1" applyFill="1" applyBorder="1" applyAlignment="1">
      <alignment horizontal="center" vertical="center" shrinkToFit="1"/>
    </xf>
    <xf numFmtId="178" fontId="11" fillId="33" borderId="56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7" fillId="32" borderId="0" xfId="0" applyNumberFormat="1" applyFont="1" applyFill="1" applyBorder="1" applyAlignment="1">
      <alignment horizontal="center" vertical="center" shrinkToFit="1"/>
    </xf>
    <xf numFmtId="4" fontId="0" fillId="0" borderId="28" xfId="0" applyNumberFormat="1" applyFill="1" applyBorder="1" applyAlignment="1" applyProtection="1">
      <alignment horizontal="center" shrinkToFit="1"/>
      <protection locked="0"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178" fontId="80" fillId="32" borderId="0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28" xfId="0" applyNumberFormat="1" applyFill="1" applyBorder="1" applyAlignment="1">
      <alignment horizont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71" xfId="0" applyNumberFormat="1" applyFill="1" applyBorder="1" applyAlignment="1">
      <alignment horizontal="center" vertical="center" shrinkToFit="1"/>
    </xf>
    <xf numFmtId="4" fontId="76" fillId="32" borderId="42" xfId="0" applyNumberFormat="1" applyFont="1" applyFill="1" applyBorder="1" applyAlignment="1">
      <alignment horizontal="center" vertical="center" shrinkToFit="1"/>
    </xf>
    <xf numFmtId="4" fontId="76" fillId="32" borderId="37" xfId="0" applyNumberFormat="1" applyFont="1" applyFill="1" applyBorder="1" applyAlignment="1">
      <alignment horizontal="center" vertical="center" shrinkToFit="1"/>
    </xf>
    <xf numFmtId="4" fontId="76" fillId="32" borderId="28" xfId="0" applyNumberFormat="1" applyFont="1" applyFill="1" applyBorder="1" applyAlignment="1">
      <alignment horizontal="center" vertical="center" shrinkToFit="1"/>
    </xf>
    <xf numFmtId="4" fontId="76" fillId="32" borderId="40" xfId="0" applyNumberFormat="1" applyFont="1" applyFill="1" applyBorder="1" applyAlignment="1">
      <alignment horizontal="center" vertical="center" shrinkToFit="1"/>
    </xf>
    <xf numFmtId="4" fontId="76" fillId="32" borderId="72" xfId="0" applyNumberFormat="1" applyFont="1" applyFill="1" applyBorder="1" applyAlignment="1">
      <alignment horizontal="center" vertical="center" shrinkToFit="1"/>
    </xf>
    <xf numFmtId="4" fontId="76" fillId="32" borderId="73" xfId="0" applyNumberFormat="1" applyFont="1" applyFill="1" applyBorder="1" applyAlignment="1">
      <alignment horizontal="center" vertical="center" shrinkToFit="1"/>
    </xf>
    <xf numFmtId="4" fontId="76" fillId="32" borderId="74" xfId="0" applyNumberFormat="1" applyFont="1" applyFill="1" applyBorder="1" applyAlignment="1">
      <alignment horizontal="center" vertical="center" shrinkToFit="1"/>
    </xf>
    <xf numFmtId="4" fontId="76" fillId="32" borderId="75" xfId="0" applyNumberFormat="1" applyFont="1" applyFill="1" applyBorder="1" applyAlignment="1">
      <alignment horizontal="center" vertical="center" shrinkToFit="1"/>
    </xf>
    <xf numFmtId="4" fontId="0" fillId="32" borderId="48" xfId="0" applyNumberFormat="1" applyFill="1" applyBorder="1" applyAlignment="1">
      <alignment horizontal="center"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4" fontId="0" fillId="32" borderId="76" xfId="0" applyNumberFormat="1" applyFill="1" applyBorder="1" applyAlignment="1">
      <alignment horizontal="center" vertical="center" shrinkToFit="1"/>
    </xf>
    <xf numFmtId="4" fontId="0" fillId="32" borderId="77" xfId="0" applyNumberFormat="1" applyFill="1" applyBorder="1" applyAlignment="1">
      <alignment vertical="center" shrinkToFit="1"/>
    </xf>
    <xf numFmtId="4" fontId="0" fillId="32" borderId="41" xfId="0" applyNumberForma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vertical="center" shrinkToFit="1"/>
    </xf>
    <xf numFmtId="4" fontId="0" fillId="32" borderId="39" xfId="0" applyNumberFormat="1" applyFill="1" applyBorder="1" applyAlignment="1">
      <alignment horizontal="center" vertical="center" shrinkToFit="1"/>
    </xf>
    <xf numFmtId="178" fontId="0" fillId="32" borderId="76" xfId="0" applyNumberFormat="1" applyFill="1" applyBorder="1" applyAlignment="1">
      <alignment vertical="center" shrinkToFit="1"/>
    </xf>
    <xf numFmtId="178" fontId="0" fillId="32" borderId="39" xfId="0" applyNumberFormat="1" applyFill="1" applyBorder="1" applyAlignment="1">
      <alignment horizontal="center" vertical="center" shrinkToFit="1"/>
    </xf>
    <xf numFmtId="178" fontId="0" fillId="32" borderId="40" xfId="0" applyNumberForma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wrapText="1"/>
    </xf>
    <xf numFmtId="2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8" xfId="59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0" fontId="0" fillId="32" borderId="29" xfId="0" applyFill="1" applyBorder="1" applyAlignment="1">
      <alignment horizontal="left" indent="1"/>
    </xf>
    <xf numFmtId="0" fontId="1" fillId="32" borderId="0" xfId="0" applyFont="1" applyFill="1" applyAlignment="1">
      <alignment horizontal="right" wrapText="1" shrinkToFit="1"/>
    </xf>
    <xf numFmtId="49" fontId="18" fillId="0" borderId="25" xfId="0" applyNumberFormat="1" applyFont="1" applyBorder="1" applyAlignment="1" applyProtection="1">
      <alignment vertical="center" shrinkToFit="1"/>
      <protection locked="0"/>
    </xf>
    <xf numFmtId="49" fontId="18" fillId="0" borderId="26" xfId="0" applyNumberFormat="1" applyFont="1" applyBorder="1" applyAlignment="1" applyProtection="1">
      <alignment vertical="center" shrinkToFit="1"/>
      <protection locked="0"/>
    </xf>
    <xf numFmtId="49" fontId="18" fillId="0" borderId="27" xfId="0" applyNumberFormat="1" applyFont="1" applyBorder="1" applyAlignment="1" applyProtection="1">
      <alignment vertical="center" shrinkToFit="1"/>
      <protection locked="0"/>
    </xf>
    <xf numFmtId="49" fontId="18" fillId="0" borderId="62" xfId="0" applyNumberFormat="1" applyFont="1" applyBorder="1" applyAlignment="1" applyProtection="1">
      <alignment vertical="center" shrinkToFit="1"/>
      <protection locked="0"/>
    </xf>
    <xf numFmtId="0" fontId="18" fillId="0" borderId="50" xfId="0" applyFont="1" applyBorder="1" applyAlignment="1" applyProtection="1">
      <alignment horizontal="center" shrinkToFit="1"/>
      <protection locked="0"/>
    </xf>
    <xf numFmtId="172" fontId="0" fillId="0" borderId="50" xfId="0" applyNumberFormat="1" applyBorder="1" applyAlignment="1" applyProtection="1">
      <alignment horizontal="center" shrinkToFit="1"/>
      <protection locked="0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9" xfId="0" applyFont="1" applyBorder="1" applyAlignment="1">
      <alignment/>
    </xf>
    <xf numFmtId="0" fontId="9" fillId="32" borderId="32" xfId="0" applyFont="1" applyFill="1" applyBorder="1" applyAlignment="1">
      <alignment vertical="center" wrapText="1"/>
    </xf>
    <xf numFmtId="14" fontId="0" fillId="32" borderId="0" xfId="0" applyNumberFormat="1" applyFont="1" applyFill="1" applyAlignment="1">
      <alignment/>
    </xf>
    <xf numFmtId="0" fontId="4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8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1" fillId="0" borderId="0" xfId="0" applyFont="1" applyAlignment="1" applyProtection="1">
      <alignment/>
      <protection hidden="1"/>
    </xf>
    <xf numFmtId="0" fontId="25" fillId="0" borderId="79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right"/>
      <protection hidden="1"/>
    </xf>
    <xf numFmtId="0" fontId="25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35" xfId="0" applyFont="1" applyFill="1" applyBorder="1" applyAlignment="1" applyProtection="1">
      <alignment vertical="center"/>
      <protection/>
    </xf>
    <xf numFmtId="0" fontId="26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26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4" fontId="25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172" fontId="78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Alignment="1" quotePrefix="1">
      <alignment vertical="center" wrapText="1"/>
    </xf>
    <xf numFmtId="0" fontId="1" fillId="0" borderId="0" xfId="0" applyFont="1" applyAlignment="1">
      <alignment vertical="center" wrapText="1"/>
    </xf>
    <xf numFmtId="178" fontId="77" fillId="32" borderId="50" xfId="0" applyNumberFormat="1" applyFont="1" applyFill="1" applyBorder="1" applyAlignment="1">
      <alignment horizontal="center" vertical="center" shrinkToFit="1"/>
    </xf>
    <xf numFmtId="178" fontId="77" fillId="32" borderId="51" xfId="0" applyNumberFormat="1" applyFont="1" applyFill="1" applyBorder="1" applyAlignment="1">
      <alignment horizontal="center" vertical="center" shrinkToFit="1"/>
    </xf>
    <xf numFmtId="178" fontId="77" fillId="32" borderId="52" xfId="0" applyNumberFormat="1" applyFont="1" applyFill="1" applyBorder="1" applyAlignment="1">
      <alignment horizontal="center" vertical="center" shrinkToFit="1"/>
    </xf>
    <xf numFmtId="0" fontId="1" fillId="32" borderId="29" xfId="0" applyFont="1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4" fontId="0" fillId="32" borderId="81" xfId="0" applyNumberFormat="1" applyFill="1" applyBorder="1" applyAlignment="1">
      <alignment horizontal="center" vertical="center" shrinkToFit="1"/>
    </xf>
    <xf numFmtId="4" fontId="0" fillId="32" borderId="68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178" fontId="0" fillId="32" borderId="83" xfId="0" applyNumberFormat="1" applyFill="1" applyBorder="1" applyAlignment="1">
      <alignment horizontal="center" shrinkToFit="1"/>
    </xf>
    <xf numFmtId="178" fontId="0" fillId="32" borderId="51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178" fontId="0" fillId="32" borderId="50" xfId="0" applyNumberFormat="1" applyFont="1" applyFill="1" applyBorder="1" applyAlignment="1">
      <alignment horizontal="center" vertical="center" wrapText="1"/>
    </xf>
    <xf numFmtId="178" fontId="0" fillId="32" borderId="51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left" vertical="center" indent="1"/>
    </xf>
    <xf numFmtId="0" fontId="0" fillId="32" borderId="82" xfId="0" applyFont="1" applyFill="1" applyBorder="1" applyAlignment="1">
      <alignment horizontal="left" vertical="center" indent="1"/>
    </xf>
    <xf numFmtId="0" fontId="4" fillId="32" borderId="8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77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88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0" fillId="32" borderId="83" xfId="0" applyFill="1" applyBorder="1" applyAlignment="1">
      <alignment horizontal="center" shrinkToFit="1"/>
    </xf>
    <xf numFmtId="0" fontId="0" fillId="32" borderId="51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9" fillId="32" borderId="84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5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49" fontId="1" fillId="32" borderId="29" xfId="0" applyNumberFormat="1" applyFon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44" xfId="0" applyFont="1" applyFill="1" applyBorder="1" applyAlignment="1">
      <alignment horizontal="left" vertical="center" indent="1"/>
    </xf>
    <xf numFmtId="4" fontId="0" fillId="32" borderId="68" xfId="0" applyNumberFormat="1" applyFont="1" applyFill="1" applyBorder="1" applyAlignment="1">
      <alignment horizontal="center" vertical="center" shrinkToFit="1"/>
    </xf>
    <xf numFmtId="4" fontId="0" fillId="32" borderId="30" xfId="0" applyNumberFormat="1" applyFont="1" applyFill="1" applyBorder="1" applyAlignment="1">
      <alignment horizontal="center" vertical="center" shrinkToFit="1"/>
    </xf>
    <xf numFmtId="178" fontId="0" fillId="32" borderId="71" xfId="0" applyNumberFormat="1" applyFill="1" applyBorder="1" applyAlignment="1">
      <alignment horizontal="center" vertical="center" shrinkToFit="1"/>
    </xf>
    <xf numFmtId="178" fontId="0" fillId="32" borderId="40" xfId="0" applyNumberFormat="1" applyFill="1" applyBorder="1" applyAlignment="1">
      <alignment horizontal="center" vertical="center" shrinkToFit="1"/>
    </xf>
    <xf numFmtId="178" fontId="0" fillId="32" borderId="75" xfId="0" applyNumberFormat="1" applyFill="1" applyBorder="1" applyAlignment="1">
      <alignment horizontal="center" vertical="center" shrinkToFit="1"/>
    </xf>
    <xf numFmtId="174" fontId="0" fillId="32" borderId="70" xfId="0" applyNumberFormat="1" applyFill="1" applyBorder="1" applyAlignment="1">
      <alignment horizontal="center" vertical="center" shrinkToFit="1"/>
    </xf>
    <xf numFmtId="174" fontId="0" fillId="32" borderId="73" xfId="0" applyNumberFormat="1" applyFill="1" applyBorder="1" applyAlignment="1">
      <alignment horizontal="center" vertical="center" shrinkToFit="1"/>
    </xf>
    <xf numFmtId="0" fontId="0" fillId="32" borderId="89" xfId="0" applyFont="1" applyFill="1" applyBorder="1" applyAlignment="1">
      <alignment horizontal="left" vertical="center" indent="1"/>
    </xf>
    <xf numFmtId="0" fontId="0" fillId="32" borderId="87" xfId="0" applyFill="1" applyBorder="1" applyAlignment="1">
      <alignment horizontal="left" vertical="center" indent="1"/>
    </xf>
    <xf numFmtId="174" fontId="0" fillId="32" borderId="37" xfId="0" applyNumberFormat="1" applyFill="1" applyBorder="1" applyAlignment="1">
      <alignment horizontal="center" vertical="center" shrinkToFit="1"/>
    </xf>
    <xf numFmtId="0" fontId="0" fillId="32" borderId="70" xfId="0" applyFont="1" applyFill="1" applyBorder="1" applyAlignment="1">
      <alignment horizontal="left" vertical="center" indent="1"/>
    </xf>
    <xf numFmtId="0" fontId="0" fillId="32" borderId="41" xfId="0" applyFont="1" applyFill="1" applyBorder="1" applyAlignment="1">
      <alignment horizontal="left" vertical="center" indent="1"/>
    </xf>
    <xf numFmtId="0" fontId="0" fillId="32" borderId="37" xfId="0" applyFont="1" applyFill="1" applyBorder="1" applyAlignment="1">
      <alignment horizontal="left" vertical="center" indent="1"/>
    </xf>
    <xf numFmtId="0" fontId="0" fillId="32" borderId="69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86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 wrapText="1" shrinkToFit="1"/>
    </xf>
    <xf numFmtId="0" fontId="1" fillId="32" borderId="32" xfId="0" applyFont="1" applyFill="1" applyBorder="1" applyAlignment="1">
      <alignment horizontal="left" vertical="center" wrapText="1"/>
    </xf>
    <xf numFmtId="14" fontId="0" fillId="32" borderId="35" xfId="0" applyNumberFormat="1" applyFill="1" applyBorder="1" applyAlignment="1" applyProtection="1">
      <alignment horizontal="center"/>
      <protection/>
    </xf>
    <xf numFmtId="49" fontId="25" fillId="32" borderId="0" xfId="0" applyNumberFormat="1" applyFont="1" applyFill="1" applyBorder="1" applyAlignment="1" applyProtection="1">
      <alignment horizontal="left" indent="1"/>
      <protection/>
    </xf>
    <xf numFmtId="49" fontId="25" fillId="32" borderId="35" xfId="0" applyNumberFormat="1" applyFont="1" applyFill="1" applyBorder="1" applyAlignment="1" applyProtection="1">
      <alignment horizontal="left" indent="1"/>
      <protection/>
    </xf>
    <xf numFmtId="0" fontId="26" fillId="32" borderId="0" xfId="0" applyFont="1" applyFill="1" applyBorder="1" applyAlignment="1" applyProtection="1">
      <alignment horizontal="center"/>
      <protection/>
    </xf>
    <xf numFmtId="0" fontId="26" fillId="32" borderId="90" xfId="0" applyFont="1" applyFill="1" applyBorder="1" applyAlignment="1" applyProtection="1">
      <alignment horizontal="center"/>
      <protection/>
    </xf>
    <xf numFmtId="0" fontId="0" fillId="32" borderId="70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indent="1" shrinkToFit="1"/>
      <protection hidden="1"/>
    </xf>
    <xf numFmtId="0" fontId="29" fillId="0" borderId="0" xfId="0" applyFont="1" applyAlignment="1" applyProtection="1">
      <alignment horizontal="left" shrinkToFit="1"/>
      <protection hidden="1"/>
    </xf>
    <xf numFmtId="180" fontId="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shrinkToFit="1"/>
      <protection hidden="1"/>
    </xf>
    <xf numFmtId="174" fontId="0" fillId="0" borderId="81" xfId="59" applyNumberFormat="1" applyFont="1" applyFill="1" applyBorder="1" applyAlignment="1">
      <alignment horizontal="center" vertical="center" shrinkToFit="1"/>
    </xf>
    <xf numFmtId="174" fontId="0" fillId="0" borderId="81" xfId="59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9" fillId="0" borderId="0" xfId="0" applyFont="1" applyAlignment="1" applyProtection="1">
      <alignment horizontal="center" shrinkToFit="1"/>
      <protection hidden="1"/>
    </xf>
    <xf numFmtId="0" fontId="29" fillId="0" borderId="0" xfId="0" applyFont="1" applyAlignment="1" applyProtection="1">
      <alignment shrinkToFit="1"/>
      <protection hidden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5" fillId="33" borderId="91" xfId="0" applyFont="1" applyFill="1" applyBorder="1" applyAlignment="1">
      <alignment horizontal="left" vertical="center" wrapText="1" indent="1"/>
    </xf>
    <xf numFmtId="0" fontId="0" fillId="0" borderId="92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0" fillId="0" borderId="92" xfId="0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0" fillId="0" borderId="58" xfId="0" applyFont="1" applyFill="1" applyBorder="1" applyAlignment="1">
      <alignment horizontal="right" vertical="center" indent="1" shrinkToFit="1"/>
    </xf>
    <xf numFmtId="0" fontId="0" fillId="0" borderId="94" xfId="0" applyBorder="1" applyAlignment="1">
      <alignment horizontal="right" vertical="center" indent="1" shrinkToFit="1"/>
    </xf>
    <xf numFmtId="0" fontId="0" fillId="0" borderId="95" xfId="0" applyBorder="1" applyAlignment="1">
      <alignment horizontal="right" vertical="center" indent="1" shrinkToFit="1"/>
    </xf>
    <xf numFmtId="0" fontId="28" fillId="0" borderId="0" xfId="0" applyFont="1" applyAlignment="1" applyProtection="1">
      <alignment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2" fillId="0" borderId="96" xfId="0" applyNumberFormat="1" applyFont="1" applyFill="1" applyBorder="1" applyAlignment="1" applyProtection="1">
      <alignment horizontal="left" indent="1" shrinkToFit="1"/>
      <protection locked="0"/>
    </xf>
    <xf numFmtId="0" fontId="2" fillId="0" borderId="97" xfId="0" applyNumberFormat="1" applyFont="1" applyFill="1" applyBorder="1" applyAlignment="1" applyProtection="1">
      <alignment horizontal="left" indent="1" shrinkToFit="1"/>
      <protection locked="0"/>
    </xf>
    <xf numFmtId="0" fontId="2" fillId="0" borderId="98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7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 vertical="center" shrinkToFit="1"/>
      <protection/>
    </xf>
    <xf numFmtId="14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9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91" xfId="0" applyFont="1" applyFill="1" applyBorder="1" applyAlignment="1">
      <alignment horizontal="left" vertical="center" indent="1"/>
    </xf>
    <xf numFmtId="0" fontId="5" fillId="33" borderId="91" xfId="0" applyFont="1" applyFill="1" applyBorder="1" applyAlignment="1">
      <alignment horizontal="left" vertical="center" wrapText="1" indent="1"/>
    </xf>
    <xf numFmtId="0" fontId="5" fillId="33" borderId="92" xfId="0" applyFont="1" applyFill="1" applyBorder="1" applyAlignment="1">
      <alignment horizontal="left" vertical="center" wrapText="1" indent="1"/>
    </xf>
    <xf numFmtId="0" fontId="5" fillId="33" borderId="93" xfId="0" applyFont="1" applyFill="1" applyBorder="1" applyAlignment="1">
      <alignment horizontal="left" vertical="center" wrapText="1" indent="1"/>
    </xf>
    <xf numFmtId="0" fontId="0" fillId="0" borderId="91" xfId="0" applyFont="1" applyBorder="1" applyAlignment="1">
      <alignment horizontal="right" vertical="center" wrapText="1" indent="1"/>
    </xf>
    <xf numFmtId="0" fontId="0" fillId="0" borderId="92" xfId="0" applyFont="1" applyBorder="1" applyAlignment="1">
      <alignment horizontal="right" vertical="center" wrapText="1" indent="1"/>
    </xf>
    <xf numFmtId="0" fontId="0" fillId="0" borderId="93" xfId="0" applyFont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right" vertical="center" indent="1"/>
    </xf>
    <xf numFmtId="0" fontId="0" fillId="0" borderId="94" xfId="0" applyBorder="1" applyAlignment="1">
      <alignment horizontal="right" vertical="center" indent="1"/>
    </xf>
    <xf numFmtId="0" fontId="0" fillId="0" borderId="95" xfId="0" applyBorder="1" applyAlignment="1">
      <alignment horizontal="right" vertical="center" indent="1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0" fontId="1" fillId="33" borderId="62" xfId="0" applyFont="1" applyFill="1" applyBorder="1" applyAlignment="1">
      <alignment horizontal="center" vertical="center" wrapText="1"/>
    </xf>
    <xf numFmtId="0" fontId="1" fillId="33" borderId="99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172" fontId="11" fillId="0" borderId="100" xfId="0" applyNumberFormat="1" applyFont="1" applyFill="1" applyBorder="1" applyAlignment="1">
      <alignment horizontal="center" vertical="center" shrinkToFit="1"/>
    </xf>
    <xf numFmtId="172" fontId="11" fillId="0" borderId="101" xfId="0" applyNumberFormat="1" applyFont="1" applyFill="1" applyBorder="1" applyAlignment="1">
      <alignment horizontal="center" vertical="center" shrinkToFit="1"/>
    </xf>
    <xf numFmtId="172" fontId="11" fillId="0" borderId="0" xfId="0" applyNumberFormat="1" applyFont="1" applyFill="1" applyBorder="1" applyAlignment="1">
      <alignment horizontal="center" vertical="center" shrinkToFit="1"/>
    </xf>
    <xf numFmtId="172" fontId="11" fillId="0" borderId="102" xfId="0" applyNumberFormat="1" applyFont="1" applyFill="1" applyBorder="1" applyAlignment="1">
      <alignment horizontal="center" vertical="center" shrinkToFit="1"/>
    </xf>
    <xf numFmtId="172" fontId="11" fillId="0" borderId="32" xfId="0" applyNumberFormat="1" applyFont="1" applyFill="1" applyBorder="1" applyAlignment="1">
      <alignment horizontal="center" vertical="center" shrinkToFit="1"/>
    </xf>
    <xf numFmtId="172" fontId="11" fillId="0" borderId="103" xfId="0" applyNumberFormat="1" applyFont="1" applyFill="1" applyBorder="1" applyAlignment="1">
      <alignment horizontal="center" vertical="center" shrinkToFit="1"/>
    </xf>
    <xf numFmtId="3" fontId="11" fillId="0" borderId="18" xfId="59" applyNumberFormat="1" applyFont="1" applyFill="1" applyBorder="1" applyAlignment="1">
      <alignment horizontal="center" vertical="center" shrinkToFit="1"/>
    </xf>
    <xf numFmtId="178" fontId="11" fillId="0" borderId="18" xfId="0" applyNumberFormat="1" applyFont="1" applyFill="1" applyBorder="1" applyAlignment="1">
      <alignment horizontal="center" vertical="center" shrinkToFit="1"/>
    </xf>
    <xf numFmtId="178" fontId="1" fillId="0" borderId="18" xfId="0" applyNumberFormat="1" applyFont="1" applyFill="1" applyBorder="1" applyAlignment="1">
      <alignment horizontal="center" vertical="center" shrinkToFit="1"/>
    </xf>
    <xf numFmtId="174" fontId="4" fillId="0" borderId="104" xfId="0" applyNumberFormat="1" applyFont="1" applyBorder="1" applyAlignment="1">
      <alignment horizontal="center" shrinkToFi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172" fontId="11" fillId="0" borderId="105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107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79" xfId="0" applyBorder="1" applyAlignment="1">
      <alignment/>
    </xf>
    <xf numFmtId="0" fontId="0" fillId="0" borderId="110" xfId="0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1" fillId="33" borderId="111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/>
    </xf>
    <xf numFmtId="0" fontId="25" fillId="35" borderId="0" xfId="0" applyFont="1" applyFill="1" applyAlignment="1" applyProtection="1">
      <alignment horizontal="left" vertical="center"/>
      <protection locked="0"/>
    </xf>
    <xf numFmtId="14" fontId="25" fillId="35" borderId="0" xfId="0" applyNumberFormat="1" applyFont="1" applyFill="1" applyAlignment="1" applyProtection="1">
      <alignment horizontal="center"/>
      <protection locked="0"/>
    </xf>
    <xf numFmtId="0" fontId="81" fillId="0" borderId="0" xfId="0" applyFont="1" applyAlignment="1">
      <alignment horizontal="left" wrapText="1"/>
    </xf>
    <xf numFmtId="0" fontId="25" fillId="3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160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12" sqref="C12"/>
    </sheetView>
  </sheetViews>
  <sheetFormatPr defaultColWidth="9.140625" defaultRowHeight="12.75"/>
  <cols>
    <col min="1" max="1" width="15.71093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0.5742187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7.25" customHeight="1">
      <c r="A1" s="47"/>
      <c r="B1" s="335">
        <f>eelarve!B9</f>
        <v>0</v>
      </c>
      <c r="C1" s="335"/>
      <c r="D1" s="335"/>
      <c r="E1" s="335"/>
      <c r="F1" s="335"/>
      <c r="G1" s="335"/>
      <c r="H1" s="335"/>
      <c r="I1" s="335"/>
      <c r="J1" s="90"/>
      <c r="K1" s="50"/>
      <c r="L1" s="50"/>
      <c r="M1" s="48"/>
      <c r="N1" s="51"/>
    </row>
    <row r="2" spans="1:14" ht="14.25" customHeight="1">
      <c r="A2" s="52" t="s">
        <v>32</v>
      </c>
      <c r="B2" s="48"/>
      <c r="C2" s="48"/>
      <c r="D2" s="48"/>
      <c r="E2" s="48"/>
      <c r="F2" s="48"/>
      <c r="G2" s="48"/>
      <c r="H2" s="48"/>
      <c r="I2" s="49"/>
      <c r="J2" s="323" t="s">
        <v>75</v>
      </c>
      <c r="K2" s="325" t="s">
        <v>135</v>
      </c>
      <c r="L2" s="326"/>
      <c r="M2" s="294">
        <f>eelarve!B2</f>
        <v>0</v>
      </c>
      <c r="N2" s="51"/>
    </row>
    <row r="3" spans="1:14" ht="15" customHeight="1">
      <c r="A3" s="70" t="s">
        <v>27</v>
      </c>
      <c r="B3" s="205">
        <f>eelarve!E19</f>
        <v>0</v>
      </c>
      <c r="C3" s="205">
        <f>eelarve!F19</f>
        <v>0</v>
      </c>
      <c r="D3" s="205">
        <f>eelarve!G19</f>
        <v>0</v>
      </c>
      <c r="E3" s="205">
        <f>eelarve!H19</f>
        <v>0</v>
      </c>
      <c r="F3" s="205">
        <f>eelarve!I19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C11+C29+C47+C65+C83+C95+C107+C116+C127+C145</f>
        <v>0</v>
      </c>
      <c r="D4" s="206">
        <f>D11+D29+D47+D65+D83+D95+D107+D116+D127+D145</f>
        <v>0</v>
      </c>
      <c r="E4" s="206">
        <f>E11+E29+E47+E65+E83+E95+E107+E116+E127+E145</f>
        <v>0</v>
      </c>
      <c r="F4" s="206">
        <f>F11+F29+F47+F65+F83+F95+F107+F116+F127+F145</f>
        <v>0</v>
      </c>
      <c r="G4" s="57"/>
      <c r="H4" s="57"/>
      <c r="I4" s="58"/>
      <c r="J4" s="293">
        <f>eelarve!G4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211"/>
      <c r="N5" s="51"/>
    </row>
    <row r="6" spans="1:14" s="44" customFormat="1" ht="18.7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30" t="s">
        <v>26</v>
      </c>
      <c r="N6" s="62"/>
    </row>
    <row r="7" spans="1:14" s="44" customFormat="1" ht="18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">
        <v>74</v>
      </c>
      <c r="L7" s="340" t="s">
        <v>73</v>
      </c>
      <c r="M7" s="331"/>
      <c r="N7" s="62"/>
    </row>
    <row r="8" spans="1:14" ht="51" customHeight="1">
      <c r="A8" s="347"/>
      <c r="B8" s="344"/>
      <c r="C8" s="148" t="s">
        <v>5</v>
      </c>
      <c r="D8" s="148" t="s">
        <v>24</v>
      </c>
      <c r="E8" s="236" t="s">
        <v>23</v>
      </c>
      <c r="F8" s="236" t="s">
        <v>25</v>
      </c>
      <c r="G8" s="334"/>
      <c r="H8" s="352"/>
      <c r="I8" s="334"/>
      <c r="J8" s="337"/>
      <c r="K8" s="339"/>
      <c r="L8" s="341"/>
      <c r="M8" s="332"/>
      <c r="N8" s="51"/>
    </row>
    <row r="9" spans="1:14" ht="12.75">
      <c r="A9" s="65"/>
      <c r="B9" s="312">
        <f>eelarve!E20</f>
        <v>0</v>
      </c>
      <c r="C9" s="312">
        <f>eelarve!F20</f>
        <v>0</v>
      </c>
      <c r="D9" s="312">
        <f>eelarve!G20</f>
        <v>0</v>
      </c>
      <c r="E9" s="312" t="str">
        <f>eelarve!H20</f>
        <v>x</v>
      </c>
      <c r="F9" s="312" t="str">
        <f>eelarve!I20</f>
        <v>x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2.25" customHeight="1">
      <c r="A10" s="302" t="str">
        <f>eelarve!A20</f>
        <v>1.1. 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296"/>
      <c r="D12" s="99"/>
      <c r="E12" s="99"/>
      <c r="F12" s="99"/>
      <c r="G12" s="101"/>
      <c r="H12" s="134"/>
      <c r="I12" s="135"/>
      <c r="J12" s="136"/>
      <c r="K12" s="101"/>
      <c r="L12" s="102"/>
      <c r="M12" s="309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10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10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10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10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10"/>
      <c r="N17" s="51"/>
    </row>
    <row r="18" spans="1:14" ht="12.75">
      <c r="A18" s="303"/>
      <c r="B18" s="307"/>
      <c r="C18" s="99"/>
      <c r="D18" s="99"/>
      <c r="E18" s="109"/>
      <c r="F18" s="99"/>
      <c r="G18" s="104"/>
      <c r="H18" s="104"/>
      <c r="I18" s="137"/>
      <c r="J18" s="138"/>
      <c r="K18" s="104"/>
      <c r="L18" s="102"/>
      <c r="M18" s="310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10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10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10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10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10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10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10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11"/>
      <c r="N26" s="51"/>
    </row>
    <row r="27" spans="1:14" ht="12.75">
      <c r="A27" s="65"/>
      <c r="B27" s="208">
        <f>eelarve!E21</f>
        <v>0</v>
      </c>
      <c r="C27" s="208">
        <f>eelarve!F21</f>
        <v>0</v>
      </c>
      <c r="D27" s="208">
        <f>eelarve!G21</f>
        <v>0</v>
      </c>
      <c r="E27" s="208" t="str">
        <f>eelarve!H21</f>
        <v>x</v>
      </c>
      <c r="F27" s="208" t="str">
        <f>eelarve!I21</f>
        <v>x</v>
      </c>
      <c r="G27" s="122"/>
      <c r="H27" s="123"/>
      <c r="I27" s="123"/>
      <c r="J27" s="123"/>
      <c r="K27" s="123"/>
      <c r="L27" s="124"/>
      <c r="M27" s="145">
        <f>B27-C29-D29-E29-F29</f>
        <v>0</v>
      </c>
      <c r="N27" s="51"/>
    </row>
    <row r="28" spans="1:14" ht="5.25" customHeight="1">
      <c r="A28" s="302" t="str">
        <f>eelarve!A21</f>
        <v>1.2. </v>
      </c>
      <c r="B28" s="209"/>
      <c r="C28" s="209"/>
      <c r="D28" s="209"/>
      <c r="E28" s="209"/>
      <c r="F28" s="209"/>
      <c r="G28" s="125"/>
      <c r="H28" s="126"/>
      <c r="I28" s="126"/>
      <c r="J28" s="126"/>
      <c r="K28" s="126"/>
      <c r="L28" s="127"/>
      <c r="M28" s="146"/>
      <c r="N28" s="51"/>
    </row>
    <row r="29" spans="1:14" ht="1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128"/>
      <c r="H29" s="129"/>
      <c r="I29" s="129"/>
      <c r="J29" s="129"/>
      <c r="K29" s="129"/>
      <c r="L29" s="130"/>
      <c r="M29" s="147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09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10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10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10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10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10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10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10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10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10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10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10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10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10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11"/>
      <c r="N44" s="51"/>
    </row>
    <row r="45" spans="1:14" ht="12.75">
      <c r="A45" s="65"/>
      <c r="B45" s="312">
        <f>eelarve!E22</f>
        <v>0</v>
      </c>
      <c r="C45" s="312">
        <f>eelarve!F22</f>
        <v>0</v>
      </c>
      <c r="D45" s="312">
        <f>eelarve!G22</f>
        <v>0</v>
      </c>
      <c r="E45" s="312" t="str">
        <f>eelarve!H22</f>
        <v>x</v>
      </c>
      <c r="F45" s="312" t="str">
        <f>eelarve!I22</f>
        <v>x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6" customHeight="1">
      <c r="A46" s="302" t="str">
        <f>eelarve!A22</f>
        <v>1.3. 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09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10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10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10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10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10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10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10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10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10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10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10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10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10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11"/>
      <c r="N62" s="51"/>
    </row>
    <row r="63" spans="1:14" ht="12.75" collapsed="1">
      <c r="A63" s="65"/>
      <c r="B63" s="312">
        <f>eelarve!E23</f>
        <v>0</v>
      </c>
      <c r="C63" s="312">
        <f>eelarve!F23</f>
        <v>0</v>
      </c>
      <c r="D63" s="312">
        <f>eelarve!G23</f>
        <v>0</v>
      </c>
      <c r="E63" s="312" t="str">
        <f>eelarve!H23</f>
        <v>x</v>
      </c>
      <c r="F63" s="312" t="str">
        <f>eelarve!I23</f>
        <v>x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3.75" customHeight="1">
      <c r="A64" s="302" t="str">
        <f>eelarve!A23</f>
        <v>1.4.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7.25" customHeight="1">
      <c r="A65" s="302"/>
      <c r="B65" s="306"/>
      <c r="C65" s="67">
        <f>SUM(C66:C80)</f>
        <v>0</v>
      </c>
      <c r="D65" s="67">
        <f>SUM(D66:D80)</f>
        <v>0</v>
      </c>
      <c r="E65" s="67">
        <f>SUM(E66:E80)</f>
        <v>0</v>
      </c>
      <c r="F65" s="67">
        <f>SUM(F66:F80)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03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09"/>
      <c r="N66" s="51"/>
    </row>
    <row r="67" spans="1:14" ht="12.75">
      <c r="A67" s="303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10"/>
      <c r="N67" s="51"/>
    </row>
    <row r="68" spans="1:14" ht="12.75">
      <c r="A68" s="303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10"/>
      <c r="N68" s="51"/>
    </row>
    <row r="69" spans="1:14" ht="12.75">
      <c r="A69" s="303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10"/>
      <c r="N69" s="51"/>
    </row>
    <row r="70" spans="1:14" ht="12.75">
      <c r="A70" s="303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10"/>
      <c r="N70" s="51"/>
    </row>
    <row r="71" spans="1:14" ht="12.75">
      <c r="A71" s="303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10"/>
      <c r="N71" s="51"/>
    </row>
    <row r="72" spans="1:14" ht="12.75">
      <c r="A72" s="303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10"/>
      <c r="N72" s="51"/>
    </row>
    <row r="73" spans="1:14" ht="12.75">
      <c r="A73" s="304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10"/>
      <c r="N73" s="51"/>
    </row>
    <row r="74" spans="1:14" ht="12.75">
      <c r="A74" s="304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10"/>
      <c r="N74" s="51"/>
    </row>
    <row r="75" spans="1:14" ht="12.75">
      <c r="A75" s="304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10"/>
      <c r="N75" s="51"/>
    </row>
    <row r="76" spans="1:14" ht="12.75">
      <c r="A76" s="304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10"/>
      <c r="N76" s="51"/>
    </row>
    <row r="77" spans="1:14" ht="12.75">
      <c r="A77" s="304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10"/>
      <c r="N77" s="51"/>
    </row>
    <row r="78" spans="1:14" ht="12.75">
      <c r="A78" s="304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10"/>
      <c r="N78" s="51"/>
    </row>
    <row r="79" spans="1:14" ht="12.75">
      <c r="A79" s="304"/>
      <c r="B79" s="307"/>
      <c r="C79" s="99"/>
      <c r="D79" s="99"/>
      <c r="E79" s="99"/>
      <c r="F79" s="99"/>
      <c r="G79" s="104"/>
      <c r="H79" s="104"/>
      <c r="I79" s="137"/>
      <c r="J79" s="138"/>
      <c r="K79" s="104"/>
      <c r="L79" s="102"/>
      <c r="M79" s="310"/>
      <c r="N79" s="51"/>
    </row>
    <row r="80" spans="1:14" ht="12.75">
      <c r="A80" s="305"/>
      <c r="B80" s="308"/>
      <c r="C80" s="207"/>
      <c r="D80" s="207"/>
      <c r="E80" s="207"/>
      <c r="F80" s="207"/>
      <c r="G80" s="106"/>
      <c r="H80" s="106"/>
      <c r="I80" s="139"/>
      <c r="J80" s="140"/>
      <c r="K80" s="106"/>
      <c r="L80" s="141"/>
      <c r="M80" s="311"/>
      <c r="N80" s="51"/>
    </row>
    <row r="81" spans="1:14" ht="12.75">
      <c r="A81" s="65"/>
      <c r="B81" s="312">
        <f>eelarve!E24</f>
        <v>0</v>
      </c>
      <c r="C81" s="312">
        <f>eelarve!F24</f>
        <v>0</v>
      </c>
      <c r="D81" s="312">
        <f>eelarve!G24</f>
        <v>0</v>
      </c>
      <c r="E81" s="312" t="str">
        <f>eelarve!H24</f>
        <v>x</v>
      </c>
      <c r="F81" s="312" t="str">
        <f>eelarve!I24</f>
        <v>x</v>
      </c>
      <c r="G81" s="314"/>
      <c r="H81" s="315"/>
      <c r="I81" s="315"/>
      <c r="J81" s="315"/>
      <c r="K81" s="315"/>
      <c r="L81" s="316"/>
      <c r="M81" s="299">
        <f>B81-C83-D83-E83-F83</f>
        <v>0</v>
      </c>
      <c r="N81" s="51"/>
    </row>
    <row r="82" spans="1:14" ht="4.5" customHeight="1">
      <c r="A82" s="302" t="str">
        <f>eelarve!A24</f>
        <v>1.5.</v>
      </c>
      <c r="B82" s="313"/>
      <c r="C82" s="313"/>
      <c r="D82" s="313"/>
      <c r="E82" s="313"/>
      <c r="F82" s="313"/>
      <c r="G82" s="317"/>
      <c r="H82" s="318"/>
      <c r="I82" s="318"/>
      <c r="J82" s="318"/>
      <c r="K82" s="318"/>
      <c r="L82" s="319"/>
      <c r="M82" s="300"/>
      <c r="N82" s="51"/>
    </row>
    <row r="83" spans="1:14" ht="14.25" customHeight="1">
      <c r="A83" s="302"/>
      <c r="B83" s="306"/>
      <c r="C83" s="67">
        <f>SUM(C84:C92)</f>
        <v>0</v>
      </c>
      <c r="D83" s="67">
        <f>SUM(D84:D92)</f>
        <v>0</v>
      </c>
      <c r="E83" s="67">
        <f>SUM(E84:E92)</f>
        <v>0</v>
      </c>
      <c r="F83" s="67">
        <f>SUM(F84:F92)</f>
        <v>0</v>
      </c>
      <c r="G83" s="320"/>
      <c r="H83" s="321"/>
      <c r="I83" s="321"/>
      <c r="J83" s="321"/>
      <c r="K83" s="321"/>
      <c r="L83" s="322"/>
      <c r="M83" s="301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00"/>
      <c r="J84" s="131"/>
      <c r="K84" s="101"/>
      <c r="L84" s="102"/>
      <c r="M84" s="309"/>
      <c r="N84" s="51"/>
    </row>
    <row r="85" spans="1:14" ht="12.75">
      <c r="A85" s="303"/>
      <c r="B85" s="307"/>
      <c r="C85" s="99"/>
      <c r="D85" s="99"/>
      <c r="E85" s="99"/>
      <c r="F85" s="99"/>
      <c r="G85" s="101"/>
      <c r="H85" s="134"/>
      <c r="I85" s="100"/>
      <c r="J85" s="131"/>
      <c r="K85" s="101"/>
      <c r="L85" s="102"/>
      <c r="M85" s="310"/>
      <c r="N85" s="51"/>
    </row>
    <row r="86" spans="1:14" ht="12.75">
      <c r="A86" s="303"/>
      <c r="B86" s="307"/>
      <c r="C86" s="99"/>
      <c r="D86" s="99"/>
      <c r="E86" s="99"/>
      <c r="F86" s="99"/>
      <c r="G86" s="104"/>
      <c r="H86" s="104"/>
      <c r="I86" s="103"/>
      <c r="J86" s="132"/>
      <c r="K86" s="104"/>
      <c r="L86" s="102"/>
      <c r="M86" s="310"/>
      <c r="N86" s="51"/>
    </row>
    <row r="87" spans="1:14" ht="12.75">
      <c r="A87" s="303"/>
      <c r="B87" s="307"/>
      <c r="C87" s="99"/>
      <c r="D87" s="99"/>
      <c r="E87" s="99"/>
      <c r="F87" s="99"/>
      <c r="G87" s="104"/>
      <c r="H87" s="104"/>
      <c r="I87" s="103"/>
      <c r="J87" s="132"/>
      <c r="K87" s="104"/>
      <c r="L87" s="102"/>
      <c r="M87" s="310"/>
      <c r="N87" s="51"/>
    </row>
    <row r="88" spans="1:14" ht="12.75">
      <c r="A88" s="303"/>
      <c r="B88" s="307"/>
      <c r="C88" s="99"/>
      <c r="D88" s="99"/>
      <c r="E88" s="99"/>
      <c r="F88" s="99"/>
      <c r="G88" s="104"/>
      <c r="H88" s="104"/>
      <c r="I88" s="103"/>
      <c r="J88" s="132"/>
      <c r="K88" s="104"/>
      <c r="L88" s="102"/>
      <c r="M88" s="310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03"/>
      <c r="J89" s="132"/>
      <c r="K89" s="104"/>
      <c r="L89" s="102"/>
      <c r="M89" s="310"/>
      <c r="N89" s="51"/>
    </row>
    <row r="90" spans="1:14" ht="12.75">
      <c r="A90" s="304"/>
      <c r="B90" s="307"/>
      <c r="C90" s="99"/>
      <c r="D90" s="99"/>
      <c r="E90" s="99"/>
      <c r="F90" s="99"/>
      <c r="G90" s="104"/>
      <c r="H90" s="104"/>
      <c r="I90" s="103"/>
      <c r="J90" s="132"/>
      <c r="K90" s="104"/>
      <c r="L90" s="102"/>
      <c r="M90" s="310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03"/>
      <c r="J91" s="132"/>
      <c r="K91" s="104"/>
      <c r="L91" s="102"/>
      <c r="M91" s="310"/>
      <c r="N91" s="51"/>
    </row>
    <row r="92" spans="1:14" ht="12.75">
      <c r="A92" s="305"/>
      <c r="B92" s="308"/>
      <c r="C92" s="207"/>
      <c r="D92" s="207"/>
      <c r="E92" s="207"/>
      <c r="F92" s="207"/>
      <c r="G92" s="106"/>
      <c r="H92" s="106"/>
      <c r="I92" s="107"/>
      <c r="J92" s="133"/>
      <c r="K92" s="106"/>
      <c r="L92" s="141"/>
      <c r="M92" s="311"/>
      <c r="N92" s="51"/>
    </row>
    <row r="93" spans="1:14" ht="12.75">
      <c r="A93" s="65"/>
      <c r="B93" s="312">
        <f>eelarve!E25</f>
        <v>0</v>
      </c>
      <c r="C93" s="312">
        <f>eelarve!F25</f>
        <v>0</v>
      </c>
      <c r="D93" s="312">
        <f>eelarve!G25</f>
        <v>0</v>
      </c>
      <c r="E93" s="312" t="str">
        <f>eelarve!H25</f>
        <v>x</v>
      </c>
      <c r="F93" s="312" t="str">
        <f>eelarve!I25</f>
        <v>x</v>
      </c>
      <c r="G93" s="314"/>
      <c r="H93" s="315"/>
      <c r="I93" s="315"/>
      <c r="J93" s="315"/>
      <c r="K93" s="315"/>
      <c r="L93" s="316"/>
      <c r="M93" s="299">
        <f>B93-C95-D95-E95-F95</f>
        <v>0</v>
      </c>
      <c r="N93" s="51"/>
    </row>
    <row r="94" spans="1:14" ht="4.5" customHeight="1">
      <c r="A94" s="302" t="str">
        <f>eelarve!A25</f>
        <v>1.6.</v>
      </c>
      <c r="B94" s="313"/>
      <c r="C94" s="313"/>
      <c r="D94" s="313"/>
      <c r="E94" s="313"/>
      <c r="F94" s="313"/>
      <c r="G94" s="317"/>
      <c r="H94" s="318"/>
      <c r="I94" s="318"/>
      <c r="J94" s="318"/>
      <c r="K94" s="318"/>
      <c r="L94" s="319"/>
      <c r="M94" s="300"/>
      <c r="N94" s="51"/>
    </row>
    <row r="95" spans="1:14" ht="15.75" customHeight="1">
      <c r="A95" s="302"/>
      <c r="B95" s="306"/>
      <c r="C95" s="67">
        <f>SUM(C96:C104)</f>
        <v>0</v>
      </c>
      <c r="D95" s="67">
        <f>SUM(D96:D104)</f>
        <v>0</v>
      </c>
      <c r="E95" s="67">
        <f>SUM(E96:E104)</f>
        <v>0</v>
      </c>
      <c r="F95" s="67">
        <f>SUM(F96:F104)</f>
        <v>0</v>
      </c>
      <c r="G95" s="320"/>
      <c r="H95" s="321"/>
      <c r="I95" s="321"/>
      <c r="J95" s="321"/>
      <c r="K95" s="321"/>
      <c r="L95" s="322"/>
      <c r="M95" s="301"/>
      <c r="N95" s="51"/>
    </row>
    <row r="96" spans="1:14" ht="12.75">
      <c r="A96" s="303"/>
      <c r="B96" s="307"/>
      <c r="C96" s="99"/>
      <c r="D96" s="99"/>
      <c r="E96" s="99"/>
      <c r="F96" s="99"/>
      <c r="G96" s="101"/>
      <c r="H96" s="134"/>
      <c r="I96" s="100"/>
      <c r="J96" s="131"/>
      <c r="K96" s="101"/>
      <c r="L96" s="102"/>
      <c r="M96" s="309"/>
      <c r="N96" s="51"/>
    </row>
    <row r="97" spans="1:14" ht="12.75">
      <c r="A97" s="303"/>
      <c r="B97" s="307"/>
      <c r="C97" s="99"/>
      <c r="D97" s="99"/>
      <c r="E97" s="99"/>
      <c r="F97" s="99"/>
      <c r="G97" s="101"/>
      <c r="H97" s="134"/>
      <c r="I97" s="100"/>
      <c r="J97" s="131"/>
      <c r="K97" s="101"/>
      <c r="L97" s="102"/>
      <c r="M97" s="310"/>
      <c r="N97" s="51"/>
    </row>
    <row r="98" spans="1:14" ht="12.75">
      <c r="A98" s="303"/>
      <c r="B98" s="307"/>
      <c r="C98" s="99"/>
      <c r="D98" s="99"/>
      <c r="E98" s="99"/>
      <c r="F98" s="99"/>
      <c r="G98" s="104"/>
      <c r="H98" s="104"/>
      <c r="I98" s="103"/>
      <c r="J98" s="132"/>
      <c r="K98" s="104"/>
      <c r="L98" s="102"/>
      <c r="M98" s="310"/>
      <c r="N98" s="51"/>
    </row>
    <row r="99" spans="1:14" ht="12.75">
      <c r="A99" s="303"/>
      <c r="B99" s="307"/>
      <c r="C99" s="99"/>
      <c r="D99" s="99"/>
      <c r="E99" s="99"/>
      <c r="F99" s="99"/>
      <c r="G99" s="104"/>
      <c r="H99" s="104"/>
      <c r="I99" s="103"/>
      <c r="J99" s="132"/>
      <c r="K99" s="104"/>
      <c r="L99" s="102"/>
      <c r="M99" s="310"/>
      <c r="N99" s="51"/>
    </row>
    <row r="100" spans="1:14" ht="12.75">
      <c r="A100" s="303"/>
      <c r="B100" s="307"/>
      <c r="C100" s="99"/>
      <c r="D100" s="99"/>
      <c r="E100" s="99"/>
      <c r="F100" s="99"/>
      <c r="G100" s="104"/>
      <c r="H100" s="104"/>
      <c r="I100" s="103"/>
      <c r="J100" s="132"/>
      <c r="K100" s="104"/>
      <c r="L100" s="102"/>
      <c r="M100" s="310"/>
      <c r="N100" s="51"/>
    </row>
    <row r="101" spans="1:14" ht="12.75">
      <c r="A101" s="304"/>
      <c r="B101" s="307"/>
      <c r="C101" s="99"/>
      <c r="D101" s="99"/>
      <c r="E101" s="99"/>
      <c r="F101" s="99"/>
      <c r="G101" s="104"/>
      <c r="H101" s="104"/>
      <c r="I101" s="103"/>
      <c r="J101" s="132"/>
      <c r="K101" s="104"/>
      <c r="L101" s="102"/>
      <c r="M101" s="310"/>
      <c r="N101" s="51"/>
    </row>
    <row r="102" spans="1:14" ht="12.75">
      <c r="A102" s="304"/>
      <c r="B102" s="307"/>
      <c r="C102" s="99"/>
      <c r="D102" s="99"/>
      <c r="E102" s="99"/>
      <c r="F102" s="99"/>
      <c r="G102" s="104"/>
      <c r="H102" s="104"/>
      <c r="I102" s="103"/>
      <c r="J102" s="132"/>
      <c r="K102" s="104"/>
      <c r="L102" s="102"/>
      <c r="M102" s="310"/>
      <c r="N102" s="51"/>
    </row>
    <row r="103" spans="1:14" ht="12.75">
      <c r="A103" s="304"/>
      <c r="B103" s="307"/>
      <c r="C103" s="99"/>
      <c r="D103" s="99"/>
      <c r="E103" s="99"/>
      <c r="F103" s="99"/>
      <c r="G103" s="104"/>
      <c r="H103" s="104"/>
      <c r="I103" s="103"/>
      <c r="J103" s="132"/>
      <c r="K103" s="104"/>
      <c r="L103" s="102"/>
      <c r="M103" s="310"/>
      <c r="N103" s="51"/>
    </row>
    <row r="104" spans="1:14" ht="12.75">
      <c r="A104" s="305"/>
      <c r="B104" s="308"/>
      <c r="C104" s="207"/>
      <c r="D104" s="207"/>
      <c r="E104" s="207"/>
      <c r="F104" s="207"/>
      <c r="G104" s="106"/>
      <c r="H104" s="106"/>
      <c r="I104" s="107"/>
      <c r="J104" s="133"/>
      <c r="K104" s="106"/>
      <c r="L104" s="141"/>
      <c r="M104" s="311"/>
      <c r="N104" s="51"/>
    </row>
    <row r="105" spans="1:14" ht="12.75">
      <c r="A105" s="65"/>
      <c r="B105" s="312">
        <f>eelarve!E26</f>
        <v>0</v>
      </c>
      <c r="C105" s="312">
        <f>eelarve!F26</f>
        <v>0</v>
      </c>
      <c r="D105" s="312">
        <f>eelarve!G26</f>
        <v>0</v>
      </c>
      <c r="E105" s="312" t="str">
        <f>eelarve!H26</f>
        <v>x</v>
      </c>
      <c r="F105" s="312" t="str">
        <f>eelarve!I26</f>
        <v>x</v>
      </c>
      <c r="G105" s="314"/>
      <c r="H105" s="315"/>
      <c r="I105" s="315"/>
      <c r="J105" s="315"/>
      <c r="K105" s="315"/>
      <c r="L105" s="316"/>
      <c r="M105" s="299">
        <f>B105-C107-D107-E107-F107</f>
        <v>0</v>
      </c>
      <c r="N105" s="51"/>
    </row>
    <row r="106" spans="1:14" ht="5.25" customHeight="1">
      <c r="A106" s="302" t="str">
        <f>eelarve!A26</f>
        <v>1.7.</v>
      </c>
      <c r="B106" s="313"/>
      <c r="C106" s="313"/>
      <c r="D106" s="313"/>
      <c r="E106" s="313"/>
      <c r="F106" s="313"/>
      <c r="G106" s="317"/>
      <c r="H106" s="318"/>
      <c r="I106" s="318"/>
      <c r="J106" s="318"/>
      <c r="K106" s="318"/>
      <c r="L106" s="319"/>
      <c r="M106" s="300"/>
      <c r="N106" s="51"/>
    </row>
    <row r="107" spans="1:14" ht="15" customHeight="1">
      <c r="A107" s="302"/>
      <c r="B107" s="306"/>
      <c r="C107" s="67">
        <f>SUM(C108:C113)</f>
        <v>0</v>
      </c>
      <c r="D107" s="67">
        <f>SUM(D108:D113)</f>
        <v>0</v>
      </c>
      <c r="E107" s="67">
        <f>SUM(E108:E113)</f>
        <v>0</v>
      </c>
      <c r="F107" s="67">
        <f>SUM(F108:F113)</f>
        <v>0</v>
      </c>
      <c r="G107" s="320"/>
      <c r="H107" s="321"/>
      <c r="I107" s="321"/>
      <c r="J107" s="321"/>
      <c r="K107" s="321"/>
      <c r="L107" s="322"/>
      <c r="M107" s="301"/>
      <c r="N107" s="51"/>
    </row>
    <row r="108" spans="1:14" ht="12.75">
      <c r="A108" s="304"/>
      <c r="B108" s="307"/>
      <c r="C108" s="99"/>
      <c r="D108" s="99"/>
      <c r="E108" s="99"/>
      <c r="F108" s="99"/>
      <c r="G108" s="104"/>
      <c r="H108" s="104"/>
      <c r="I108" s="103"/>
      <c r="J108" s="132"/>
      <c r="K108" s="104"/>
      <c r="L108" s="102"/>
      <c r="M108" s="310"/>
      <c r="N108" s="51"/>
    </row>
    <row r="109" spans="1:14" ht="12.75">
      <c r="A109" s="304"/>
      <c r="B109" s="307"/>
      <c r="C109" s="99"/>
      <c r="D109" s="99"/>
      <c r="E109" s="99"/>
      <c r="F109" s="99"/>
      <c r="G109" s="104"/>
      <c r="H109" s="104"/>
      <c r="I109" s="103"/>
      <c r="J109" s="132"/>
      <c r="K109" s="104"/>
      <c r="L109" s="102"/>
      <c r="M109" s="310"/>
      <c r="N109" s="51"/>
    </row>
    <row r="110" spans="1:14" ht="12.75">
      <c r="A110" s="304"/>
      <c r="B110" s="307"/>
      <c r="C110" s="99"/>
      <c r="D110" s="99"/>
      <c r="E110" s="99"/>
      <c r="F110" s="99"/>
      <c r="G110" s="104"/>
      <c r="H110" s="104"/>
      <c r="I110" s="103"/>
      <c r="J110" s="132"/>
      <c r="K110" s="104"/>
      <c r="L110" s="102"/>
      <c r="M110" s="310"/>
      <c r="N110" s="51"/>
    </row>
    <row r="111" spans="1:14" ht="12.75">
      <c r="A111" s="304"/>
      <c r="B111" s="307"/>
      <c r="C111" s="99"/>
      <c r="D111" s="99"/>
      <c r="E111" s="99"/>
      <c r="F111" s="99"/>
      <c r="G111" s="104"/>
      <c r="H111" s="104"/>
      <c r="I111" s="103"/>
      <c r="J111" s="132"/>
      <c r="K111" s="104"/>
      <c r="L111" s="102"/>
      <c r="M111" s="310"/>
      <c r="N111" s="51"/>
    </row>
    <row r="112" spans="1:14" ht="12.75">
      <c r="A112" s="304"/>
      <c r="B112" s="307"/>
      <c r="C112" s="99"/>
      <c r="D112" s="99"/>
      <c r="E112" s="99"/>
      <c r="F112" s="99"/>
      <c r="G112" s="104"/>
      <c r="H112" s="104"/>
      <c r="I112" s="103"/>
      <c r="J112" s="132"/>
      <c r="K112" s="104"/>
      <c r="L112" s="102"/>
      <c r="M112" s="310"/>
      <c r="N112" s="51"/>
    </row>
    <row r="113" spans="1:14" ht="12.75">
      <c r="A113" s="305"/>
      <c r="B113" s="308"/>
      <c r="C113" s="207"/>
      <c r="D113" s="207"/>
      <c r="E113" s="207"/>
      <c r="F113" s="207"/>
      <c r="G113" s="106"/>
      <c r="H113" s="106"/>
      <c r="I113" s="107"/>
      <c r="J113" s="133"/>
      <c r="K113" s="106"/>
      <c r="L113" s="141"/>
      <c r="M113" s="311"/>
      <c r="N113" s="51"/>
    </row>
    <row r="114" spans="1:14" ht="12.75">
      <c r="A114" s="65"/>
      <c r="B114" s="312">
        <f>eelarve!E27</f>
        <v>0</v>
      </c>
      <c r="C114" s="312">
        <f>eelarve!F27</f>
        <v>0</v>
      </c>
      <c r="D114" s="312">
        <f>eelarve!G27</f>
        <v>0</v>
      </c>
      <c r="E114" s="312" t="str">
        <f>eelarve!H27</f>
        <v>x</v>
      </c>
      <c r="F114" s="312" t="str">
        <f>eelarve!I27</f>
        <v>x</v>
      </c>
      <c r="G114" s="314"/>
      <c r="H114" s="315"/>
      <c r="I114" s="315"/>
      <c r="J114" s="315"/>
      <c r="K114" s="315"/>
      <c r="L114" s="316"/>
      <c r="M114" s="299">
        <f>B114-C116-D116-E116-F116</f>
        <v>0</v>
      </c>
      <c r="N114" s="51"/>
    </row>
    <row r="115" spans="1:14" ht="5.25" customHeight="1">
      <c r="A115" s="302" t="str">
        <f>eelarve!A27</f>
        <v>1.8.</v>
      </c>
      <c r="B115" s="313"/>
      <c r="C115" s="313"/>
      <c r="D115" s="313"/>
      <c r="E115" s="313"/>
      <c r="F115" s="313"/>
      <c r="G115" s="317"/>
      <c r="H115" s="318"/>
      <c r="I115" s="318"/>
      <c r="J115" s="318"/>
      <c r="K115" s="318"/>
      <c r="L115" s="319"/>
      <c r="M115" s="300"/>
      <c r="N115" s="51"/>
    </row>
    <row r="116" spans="1:14" ht="14.25" customHeight="1">
      <c r="A116" s="302"/>
      <c r="B116" s="306"/>
      <c r="C116" s="67">
        <f>SUM(C117:C124)</f>
        <v>0</v>
      </c>
      <c r="D116" s="67">
        <f>SUM(D117:D124)</f>
        <v>0</v>
      </c>
      <c r="E116" s="67">
        <f>SUM(E117:E124)</f>
        <v>0</v>
      </c>
      <c r="F116" s="67">
        <f>SUM(F117:F124)</f>
        <v>0</v>
      </c>
      <c r="G116" s="320"/>
      <c r="H116" s="321"/>
      <c r="I116" s="321"/>
      <c r="J116" s="321"/>
      <c r="K116" s="321"/>
      <c r="L116" s="322"/>
      <c r="M116" s="301"/>
      <c r="N116" s="51"/>
    </row>
    <row r="117" spans="1:14" ht="12.75">
      <c r="A117" s="303"/>
      <c r="B117" s="307"/>
      <c r="C117" s="99"/>
      <c r="D117" s="99"/>
      <c r="E117" s="99"/>
      <c r="F117" s="99"/>
      <c r="G117" s="101"/>
      <c r="H117" s="134"/>
      <c r="I117" s="100"/>
      <c r="J117" s="131"/>
      <c r="K117" s="101"/>
      <c r="L117" s="102"/>
      <c r="M117" s="309"/>
      <c r="N117" s="51"/>
    </row>
    <row r="118" spans="1:14" ht="12.75">
      <c r="A118" s="303"/>
      <c r="B118" s="307"/>
      <c r="C118" s="99"/>
      <c r="D118" s="99"/>
      <c r="E118" s="99"/>
      <c r="F118" s="99"/>
      <c r="G118" s="101"/>
      <c r="H118" s="134"/>
      <c r="I118" s="100"/>
      <c r="J118" s="131"/>
      <c r="K118" s="101"/>
      <c r="L118" s="102"/>
      <c r="M118" s="310"/>
      <c r="N118" s="51"/>
    </row>
    <row r="119" spans="1:14" ht="12.75">
      <c r="A119" s="303"/>
      <c r="B119" s="307"/>
      <c r="C119" s="99"/>
      <c r="D119" s="99"/>
      <c r="E119" s="99"/>
      <c r="F119" s="99"/>
      <c r="G119" s="104"/>
      <c r="H119" s="104"/>
      <c r="I119" s="103"/>
      <c r="J119" s="132"/>
      <c r="K119" s="104"/>
      <c r="L119" s="102"/>
      <c r="M119" s="310"/>
      <c r="N119" s="51"/>
    </row>
    <row r="120" spans="1:14" ht="12.75">
      <c r="A120" s="303"/>
      <c r="B120" s="307"/>
      <c r="C120" s="99"/>
      <c r="D120" s="99"/>
      <c r="E120" s="99"/>
      <c r="F120" s="99"/>
      <c r="G120" s="104"/>
      <c r="H120" s="104"/>
      <c r="I120" s="103"/>
      <c r="J120" s="132"/>
      <c r="K120" s="104"/>
      <c r="L120" s="102"/>
      <c r="M120" s="310"/>
      <c r="N120" s="51"/>
    </row>
    <row r="121" spans="1:14" ht="12.75">
      <c r="A121" s="303"/>
      <c r="B121" s="307"/>
      <c r="C121" s="99"/>
      <c r="D121" s="99"/>
      <c r="E121" s="99"/>
      <c r="F121" s="99"/>
      <c r="G121" s="104"/>
      <c r="H121" s="104"/>
      <c r="I121" s="103"/>
      <c r="J121" s="132"/>
      <c r="K121" s="104"/>
      <c r="L121" s="102"/>
      <c r="M121" s="310"/>
      <c r="N121" s="51"/>
    </row>
    <row r="122" spans="1:14" ht="12.75">
      <c r="A122" s="304"/>
      <c r="B122" s="307"/>
      <c r="C122" s="99"/>
      <c r="D122" s="99"/>
      <c r="E122" s="99"/>
      <c r="F122" s="99"/>
      <c r="G122" s="104"/>
      <c r="H122" s="104"/>
      <c r="I122" s="103"/>
      <c r="J122" s="132"/>
      <c r="K122" s="104"/>
      <c r="L122" s="102"/>
      <c r="M122" s="310"/>
      <c r="N122" s="51"/>
    </row>
    <row r="123" spans="1:14" ht="12.75">
      <c r="A123" s="304"/>
      <c r="B123" s="307"/>
      <c r="C123" s="99"/>
      <c r="D123" s="99"/>
      <c r="E123" s="99"/>
      <c r="F123" s="99"/>
      <c r="G123" s="104"/>
      <c r="H123" s="104"/>
      <c r="I123" s="103"/>
      <c r="J123" s="132"/>
      <c r="K123" s="104"/>
      <c r="L123" s="102"/>
      <c r="M123" s="310"/>
      <c r="N123" s="51"/>
    </row>
    <row r="124" spans="1:14" ht="12.75">
      <c r="A124" s="305"/>
      <c r="B124" s="308"/>
      <c r="C124" s="207"/>
      <c r="D124" s="207"/>
      <c r="E124" s="207"/>
      <c r="F124" s="207"/>
      <c r="G124" s="106"/>
      <c r="H124" s="106"/>
      <c r="I124" s="107"/>
      <c r="J124" s="133"/>
      <c r="K124" s="106"/>
      <c r="L124" s="141"/>
      <c r="M124" s="311"/>
      <c r="N124" s="51"/>
    </row>
    <row r="125" spans="1:14" ht="12.75">
      <c r="A125" s="65"/>
      <c r="B125" s="312">
        <f>eelarve!E28</f>
        <v>0</v>
      </c>
      <c r="C125" s="312">
        <f>eelarve!F28</f>
        <v>0</v>
      </c>
      <c r="D125" s="312">
        <f>eelarve!G28</f>
        <v>0</v>
      </c>
      <c r="E125" s="312" t="str">
        <f>eelarve!H28</f>
        <v>x</v>
      </c>
      <c r="F125" s="312" t="str">
        <f>eelarve!I28</f>
        <v>x</v>
      </c>
      <c r="G125" s="314"/>
      <c r="H125" s="315"/>
      <c r="I125" s="315"/>
      <c r="J125" s="315"/>
      <c r="K125" s="315"/>
      <c r="L125" s="316"/>
      <c r="M125" s="299">
        <f>B125-C127-D127-E127-F127</f>
        <v>0</v>
      </c>
      <c r="N125" s="51"/>
    </row>
    <row r="126" spans="1:14" ht="4.5" customHeight="1">
      <c r="A126" s="302" t="str">
        <f>eelarve!A28</f>
        <v>1.9. Töötuskindlustusmakse 1,4%</v>
      </c>
      <c r="B126" s="313"/>
      <c r="C126" s="313"/>
      <c r="D126" s="313"/>
      <c r="E126" s="313"/>
      <c r="F126" s="313"/>
      <c r="G126" s="317"/>
      <c r="H126" s="318"/>
      <c r="I126" s="318"/>
      <c r="J126" s="318"/>
      <c r="K126" s="318"/>
      <c r="L126" s="319"/>
      <c r="M126" s="300"/>
      <c r="N126" s="51"/>
    </row>
    <row r="127" spans="1:14" ht="15.75" customHeight="1">
      <c r="A127" s="302"/>
      <c r="B127" s="306"/>
      <c r="C127" s="67">
        <f>SUM(C128:C142)</f>
        <v>0</v>
      </c>
      <c r="D127" s="67">
        <f>SUM(D128:D142)</f>
        <v>0</v>
      </c>
      <c r="E127" s="67">
        <f>SUM(E128:E142)</f>
        <v>0</v>
      </c>
      <c r="F127" s="67">
        <f>SUM(F128:F142)</f>
        <v>0</v>
      </c>
      <c r="G127" s="320"/>
      <c r="H127" s="321"/>
      <c r="I127" s="321"/>
      <c r="J127" s="321"/>
      <c r="K127" s="321"/>
      <c r="L127" s="322"/>
      <c r="M127" s="301"/>
      <c r="N127" s="51"/>
    </row>
    <row r="128" spans="1:14" ht="12.75">
      <c r="A128" s="303"/>
      <c r="B128" s="307"/>
      <c r="C128" s="99"/>
      <c r="D128" s="99"/>
      <c r="E128" s="99"/>
      <c r="F128" s="99"/>
      <c r="G128" s="101"/>
      <c r="H128" s="134"/>
      <c r="I128" s="100"/>
      <c r="J128" s="131"/>
      <c r="K128" s="101"/>
      <c r="L128" s="102"/>
      <c r="M128" s="309"/>
      <c r="N128" s="51"/>
    </row>
    <row r="129" spans="1:14" ht="12.75">
      <c r="A129" s="303"/>
      <c r="B129" s="307"/>
      <c r="C129" s="99"/>
      <c r="D129" s="99"/>
      <c r="E129" s="99"/>
      <c r="F129" s="99"/>
      <c r="G129" s="101"/>
      <c r="H129" s="134"/>
      <c r="I129" s="100"/>
      <c r="J129" s="131"/>
      <c r="K129" s="101"/>
      <c r="L129" s="102"/>
      <c r="M129" s="310"/>
      <c r="N129" s="51"/>
    </row>
    <row r="130" spans="1:14" ht="12.75">
      <c r="A130" s="303"/>
      <c r="B130" s="307"/>
      <c r="C130" s="99"/>
      <c r="D130" s="99"/>
      <c r="E130" s="99"/>
      <c r="F130" s="99"/>
      <c r="G130" s="104"/>
      <c r="H130" s="104"/>
      <c r="I130" s="103"/>
      <c r="J130" s="132"/>
      <c r="K130" s="104"/>
      <c r="L130" s="102"/>
      <c r="M130" s="310"/>
      <c r="N130" s="51"/>
    </row>
    <row r="131" spans="1:14" ht="12.75">
      <c r="A131" s="303"/>
      <c r="B131" s="307"/>
      <c r="C131" s="99"/>
      <c r="D131" s="99"/>
      <c r="E131" s="99"/>
      <c r="F131" s="99"/>
      <c r="G131" s="104"/>
      <c r="H131" s="104"/>
      <c r="I131" s="103"/>
      <c r="J131" s="132"/>
      <c r="K131" s="104"/>
      <c r="L131" s="102"/>
      <c r="M131" s="310"/>
      <c r="N131" s="51"/>
    </row>
    <row r="132" spans="1:14" ht="12.75">
      <c r="A132" s="303"/>
      <c r="B132" s="307"/>
      <c r="C132" s="99"/>
      <c r="D132" s="99"/>
      <c r="E132" s="99"/>
      <c r="F132" s="99"/>
      <c r="G132" s="104"/>
      <c r="H132" s="104"/>
      <c r="I132" s="103"/>
      <c r="J132" s="132"/>
      <c r="K132" s="104"/>
      <c r="L132" s="102"/>
      <c r="M132" s="310"/>
      <c r="N132" s="51"/>
    </row>
    <row r="133" spans="1:14" ht="12.75">
      <c r="A133" s="303"/>
      <c r="B133" s="307"/>
      <c r="C133" s="99"/>
      <c r="D133" s="99"/>
      <c r="E133" s="99"/>
      <c r="F133" s="99"/>
      <c r="G133" s="104"/>
      <c r="H133" s="104"/>
      <c r="I133" s="103"/>
      <c r="J133" s="132"/>
      <c r="K133" s="104"/>
      <c r="L133" s="102"/>
      <c r="M133" s="310"/>
      <c r="N133" s="51"/>
    </row>
    <row r="134" spans="1:14" ht="12.75">
      <c r="A134" s="303"/>
      <c r="B134" s="307"/>
      <c r="C134" s="99"/>
      <c r="D134" s="99"/>
      <c r="E134" s="99"/>
      <c r="F134" s="99"/>
      <c r="G134" s="104"/>
      <c r="H134" s="104"/>
      <c r="I134" s="103"/>
      <c r="J134" s="132"/>
      <c r="K134" s="104"/>
      <c r="L134" s="102"/>
      <c r="M134" s="310"/>
      <c r="N134" s="51"/>
    </row>
    <row r="135" spans="1:14" ht="12.75">
      <c r="A135" s="304"/>
      <c r="B135" s="307"/>
      <c r="C135" s="99"/>
      <c r="D135" s="99"/>
      <c r="E135" s="99"/>
      <c r="F135" s="99"/>
      <c r="G135" s="104"/>
      <c r="H135" s="104"/>
      <c r="I135" s="103"/>
      <c r="J135" s="132"/>
      <c r="K135" s="104"/>
      <c r="L135" s="102"/>
      <c r="M135" s="310"/>
      <c r="N135" s="51"/>
    </row>
    <row r="136" spans="1:14" ht="12.75">
      <c r="A136" s="304"/>
      <c r="B136" s="307"/>
      <c r="C136" s="99"/>
      <c r="D136" s="99"/>
      <c r="E136" s="99"/>
      <c r="F136" s="99"/>
      <c r="G136" s="104"/>
      <c r="H136" s="104"/>
      <c r="I136" s="103"/>
      <c r="J136" s="132"/>
      <c r="K136" s="104"/>
      <c r="L136" s="102"/>
      <c r="M136" s="310"/>
      <c r="N136" s="51"/>
    </row>
    <row r="137" spans="1:14" ht="12.75">
      <c r="A137" s="304"/>
      <c r="B137" s="307"/>
      <c r="C137" s="99"/>
      <c r="D137" s="99"/>
      <c r="E137" s="99"/>
      <c r="F137" s="99"/>
      <c r="G137" s="104"/>
      <c r="H137" s="104"/>
      <c r="I137" s="103"/>
      <c r="J137" s="132"/>
      <c r="K137" s="104"/>
      <c r="L137" s="102"/>
      <c r="M137" s="310"/>
      <c r="N137" s="51"/>
    </row>
    <row r="138" spans="1:14" ht="12.75">
      <c r="A138" s="304"/>
      <c r="B138" s="307"/>
      <c r="C138" s="99"/>
      <c r="D138" s="99"/>
      <c r="E138" s="99"/>
      <c r="F138" s="99"/>
      <c r="G138" s="104"/>
      <c r="H138" s="104"/>
      <c r="I138" s="103"/>
      <c r="J138" s="132"/>
      <c r="K138" s="104"/>
      <c r="L138" s="102"/>
      <c r="M138" s="310"/>
      <c r="N138" s="51"/>
    </row>
    <row r="139" spans="1:14" ht="12.75">
      <c r="A139" s="304"/>
      <c r="B139" s="307"/>
      <c r="C139" s="99"/>
      <c r="D139" s="99"/>
      <c r="E139" s="99"/>
      <c r="F139" s="99"/>
      <c r="G139" s="104"/>
      <c r="H139" s="104"/>
      <c r="I139" s="103"/>
      <c r="J139" s="132"/>
      <c r="K139" s="104"/>
      <c r="L139" s="102"/>
      <c r="M139" s="310"/>
      <c r="N139" s="51"/>
    </row>
    <row r="140" spans="1:14" ht="12.75">
      <c r="A140" s="304"/>
      <c r="B140" s="307"/>
      <c r="C140" s="99"/>
      <c r="D140" s="99"/>
      <c r="E140" s="99"/>
      <c r="F140" s="99"/>
      <c r="G140" s="104"/>
      <c r="H140" s="104"/>
      <c r="I140" s="103"/>
      <c r="J140" s="132"/>
      <c r="K140" s="104"/>
      <c r="L140" s="102"/>
      <c r="M140" s="310"/>
      <c r="N140" s="51"/>
    </row>
    <row r="141" spans="1:14" ht="12.75">
      <c r="A141" s="304"/>
      <c r="B141" s="307"/>
      <c r="C141" s="99"/>
      <c r="D141" s="99"/>
      <c r="E141" s="99"/>
      <c r="F141" s="99"/>
      <c r="G141" s="104"/>
      <c r="H141" s="104"/>
      <c r="I141" s="103"/>
      <c r="J141" s="132"/>
      <c r="K141" s="104"/>
      <c r="L141" s="102"/>
      <c r="M141" s="310"/>
      <c r="N141" s="51"/>
    </row>
    <row r="142" spans="1:14" ht="12.75">
      <c r="A142" s="305"/>
      <c r="B142" s="308"/>
      <c r="C142" s="207"/>
      <c r="D142" s="207"/>
      <c r="E142" s="207"/>
      <c r="F142" s="207"/>
      <c r="G142" s="106"/>
      <c r="H142" s="106"/>
      <c r="I142" s="107"/>
      <c r="J142" s="133"/>
      <c r="K142" s="106"/>
      <c r="L142" s="141"/>
      <c r="M142" s="311"/>
      <c r="N142" s="51"/>
    </row>
    <row r="143" spans="1:14" ht="12.75">
      <c r="A143" s="143"/>
      <c r="B143" s="312">
        <f>eelarve!E29</f>
        <v>0</v>
      </c>
      <c r="C143" s="312">
        <f>eelarve!F29</f>
        <v>0</v>
      </c>
      <c r="D143" s="312">
        <f>eelarve!G29</f>
        <v>0</v>
      </c>
      <c r="E143" s="312" t="str">
        <f>eelarve!H29</f>
        <v>x</v>
      </c>
      <c r="F143" s="312" t="str">
        <f>eelarve!I29</f>
        <v>x</v>
      </c>
      <c r="G143" s="314"/>
      <c r="H143" s="315"/>
      <c r="I143" s="315"/>
      <c r="J143" s="315"/>
      <c r="K143" s="315"/>
      <c r="L143" s="316"/>
      <c r="M143" s="299">
        <f>B143-C145-D145-E145-F145</f>
        <v>0</v>
      </c>
      <c r="N143" s="51"/>
    </row>
    <row r="144" spans="1:14" ht="4.5" customHeight="1">
      <c r="A144" s="302" t="str">
        <f>eelarve!A29</f>
        <v>1.10. Sotsiaalmaks 33%</v>
      </c>
      <c r="B144" s="313"/>
      <c r="C144" s="313"/>
      <c r="D144" s="313"/>
      <c r="E144" s="313"/>
      <c r="F144" s="313"/>
      <c r="G144" s="317"/>
      <c r="H144" s="318"/>
      <c r="I144" s="318"/>
      <c r="J144" s="318"/>
      <c r="K144" s="318"/>
      <c r="L144" s="319"/>
      <c r="M144" s="300"/>
      <c r="N144" s="51"/>
    </row>
    <row r="145" spans="1:14" ht="15.75" customHeight="1">
      <c r="A145" s="302"/>
      <c r="B145" s="306"/>
      <c r="C145" s="67">
        <f>SUM(C146:C160)</f>
        <v>0</v>
      </c>
      <c r="D145" s="67">
        <f>SUM(D146:D160)</f>
        <v>0</v>
      </c>
      <c r="E145" s="67">
        <f>SUM(E146:E160)</f>
        <v>0</v>
      </c>
      <c r="F145" s="67">
        <f>SUM(F146:F160)</f>
        <v>0</v>
      </c>
      <c r="G145" s="320"/>
      <c r="H145" s="321"/>
      <c r="I145" s="321"/>
      <c r="J145" s="321"/>
      <c r="K145" s="321"/>
      <c r="L145" s="322"/>
      <c r="M145" s="301"/>
      <c r="N145" s="51"/>
    </row>
    <row r="146" spans="1:14" ht="12.75">
      <c r="A146" s="303"/>
      <c r="B146" s="307"/>
      <c r="C146" s="99"/>
      <c r="D146" s="99"/>
      <c r="E146" s="99"/>
      <c r="F146" s="99"/>
      <c r="G146" s="101"/>
      <c r="H146" s="134"/>
      <c r="I146" s="100"/>
      <c r="J146" s="131"/>
      <c r="K146" s="101"/>
      <c r="L146" s="102"/>
      <c r="M146" s="309"/>
      <c r="N146" s="51"/>
    </row>
    <row r="147" spans="1:14" ht="12.75">
      <c r="A147" s="303"/>
      <c r="B147" s="307"/>
      <c r="C147" s="99"/>
      <c r="D147" s="99"/>
      <c r="E147" s="99"/>
      <c r="F147" s="99"/>
      <c r="G147" s="101"/>
      <c r="H147" s="134"/>
      <c r="I147" s="100"/>
      <c r="J147" s="131"/>
      <c r="K147" s="101"/>
      <c r="L147" s="102"/>
      <c r="M147" s="310"/>
      <c r="N147" s="51"/>
    </row>
    <row r="148" spans="1:14" ht="12.75">
      <c r="A148" s="303"/>
      <c r="B148" s="307"/>
      <c r="C148" s="99"/>
      <c r="D148" s="99"/>
      <c r="E148" s="99"/>
      <c r="F148" s="99"/>
      <c r="G148" s="104"/>
      <c r="H148" s="104"/>
      <c r="I148" s="103"/>
      <c r="J148" s="132"/>
      <c r="K148" s="104"/>
      <c r="L148" s="102"/>
      <c r="M148" s="310"/>
      <c r="N148" s="51"/>
    </row>
    <row r="149" spans="1:14" ht="12.75">
      <c r="A149" s="303"/>
      <c r="B149" s="307"/>
      <c r="C149" s="99"/>
      <c r="D149" s="99"/>
      <c r="E149" s="99"/>
      <c r="F149" s="99"/>
      <c r="G149" s="104"/>
      <c r="H149" s="104"/>
      <c r="I149" s="103"/>
      <c r="J149" s="132"/>
      <c r="K149" s="104"/>
      <c r="L149" s="102"/>
      <c r="M149" s="310"/>
      <c r="N149" s="51"/>
    </row>
    <row r="150" spans="1:14" ht="12.75">
      <c r="A150" s="303"/>
      <c r="B150" s="307"/>
      <c r="C150" s="99"/>
      <c r="D150" s="99"/>
      <c r="E150" s="99"/>
      <c r="F150" s="99"/>
      <c r="G150" s="104"/>
      <c r="H150" s="104"/>
      <c r="I150" s="103"/>
      <c r="J150" s="132"/>
      <c r="K150" s="104"/>
      <c r="L150" s="102"/>
      <c r="M150" s="310"/>
      <c r="N150" s="51"/>
    </row>
    <row r="151" spans="1:14" ht="12.75">
      <c r="A151" s="303"/>
      <c r="B151" s="307"/>
      <c r="C151" s="99"/>
      <c r="D151" s="99"/>
      <c r="E151" s="99"/>
      <c r="F151" s="99"/>
      <c r="G151" s="104"/>
      <c r="H151" s="104"/>
      <c r="I151" s="103"/>
      <c r="J151" s="132"/>
      <c r="K151" s="104"/>
      <c r="L151" s="102"/>
      <c r="M151" s="310"/>
      <c r="N151" s="51"/>
    </row>
    <row r="152" spans="1:14" ht="12.75">
      <c r="A152" s="303"/>
      <c r="B152" s="307"/>
      <c r="C152" s="99"/>
      <c r="D152" s="99"/>
      <c r="E152" s="99"/>
      <c r="F152" s="99"/>
      <c r="G152" s="104"/>
      <c r="H152" s="104"/>
      <c r="I152" s="103"/>
      <c r="J152" s="132"/>
      <c r="K152" s="104"/>
      <c r="L152" s="102"/>
      <c r="M152" s="310"/>
      <c r="N152" s="51"/>
    </row>
    <row r="153" spans="1:14" ht="12.75">
      <c r="A153" s="304"/>
      <c r="B153" s="307"/>
      <c r="C153" s="99"/>
      <c r="D153" s="99"/>
      <c r="E153" s="99"/>
      <c r="F153" s="99"/>
      <c r="G153" s="104"/>
      <c r="H153" s="104"/>
      <c r="I153" s="103"/>
      <c r="J153" s="132"/>
      <c r="K153" s="104"/>
      <c r="L153" s="102"/>
      <c r="M153" s="310"/>
      <c r="N153" s="51"/>
    </row>
    <row r="154" spans="1:14" ht="12.75">
      <c r="A154" s="304"/>
      <c r="B154" s="307"/>
      <c r="C154" s="99"/>
      <c r="D154" s="99"/>
      <c r="E154" s="99"/>
      <c r="F154" s="99"/>
      <c r="G154" s="104"/>
      <c r="H154" s="104"/>
      <c r="I154" s="103"/>
      <c r="J154" s="132"/>
      <c r="K154" s="104"/>
      <c r="L154" s="102"/>
      <c r="M154" s="310"/>
      <c r="N154" s="51"/>
    </row>
    <row r="155" spans="1:14" ht="12.75">
      <c r="A155" s="304"/>
      <c r="B155" s="307"/>
      <c r="C155" s="99"/>
      <c r="D155" s="99"/>
      <c r="E155" s="99"/>
      <c r="F155" s="99"/>
      <c r="G155" s="104"/>
      <c r="H155" s="104"/>
      <c r="I155" s="103"/>
      <c r="J155" s="132"/>
      <c r="K155" s="104"/>
      <c r="L155" s="102"/>
      <c r="M155" s="310"/>
      <c r="N155" s="51"/>
    </row>
    <row r="156" spans="1:14" ht="12.75">
      <c r="A156" s="304"/>
      <c r="B156" s="307"/>
      <c r="C156" s="99"/>
      <c r="D156" s="99"/>
      <c r="E156" s="99"/>
      <c r="F156" s="99"/>
      <c r="G156" s="104"/>
      <c r="H156" s="104"/>
      <c r="I156" s="103"/>
      <c r="J156" s="132"/>
      <c r="K156" s="104"/>
      <c r="L156" s="102"/>
      <c r="M156" s="310"/>
      <c r="N156" s="51"/>
    </row>
    <row r="157" spans="1:14" ht="12.75">
      <c r="A157" s="304"/>
      <c r="B157" s="307"/>
      <c r="C157" s="99"/>
      <c r="D157" s="99"/>
      <c r="E157" s="99"/>
      <c r="F157" s="99"/>
      <c r="G157" s="104"/>
      <c r="H157" s="104"/>
      <c r="I157" s="103"/>
      <c r="J157" s="132"/>
      <c r="K157" s="104"/>
      <c r="L157" s="102"/>
      <c r="M157" s="310"/>
      <c r="N157" s="51"/>
    </row>
    <row r="158" spans="1:14" ht="12.75">
      <c r="A158" s="304"/>
      <c r="B158" s="307"/>
      <c r="C158" s="99"/>
      <c r="D158" s="99"/>
      <c r="E158" s="99"/>
      <c r="F158" s="99"/>
      <c r="G158" s="104"/>
      <c r="H158" s="104"/>
      <c r="I158" s="103"/>
      <c r="J158" s="132"/>
      <c r="K158" s="104"/>
      <c r="L158" s="102"/>
      <c r="M158" s="310"/>
      <c r="N158" s="51"/>
    </row>
    <row r="159" spans="1:14" ht="12.75">
      <c r="A159" s="304"/>
      <c r="B159" s="307"/>
      <c r="C159" s="99"/>
      <c r="D159" s="99"/>
      <c r="E159" s="99"/>
      <c r="F159" s="99"/>
      <c r="G159" s="104"/>
      <c r="H159" s="104"/>
      <c r="I159" s="103"/>
      <c r="J159" s="132"/>
      <c r="K159" s="104"/>
      <c r="L159" s="102"/>
      <c r="M159" s="310"/>
      <c r="N159" s="51"/>
    </row>
    <row r="160" spans="1:14" ht="12.75">
      <c r="A160" s="305"/>
      <c r="B160" s="308"/>
      <c r="C160" s="207"/>
      <c r="D160" s="207"/>
      <c r="E160" s="207"/>
      <c r="F160" s="207"/>
      <c r="G160" s="106"/>
      <c r="H160" s="106"/>
      <c r="I160" s="107"/>
      <c r="J160" s="133"/>
      <c r="K160" s="106"/>
      <c r="L160" s="141"/>
      <c r="M160" s="311"/>
      <c r="N160" s="51"/>
    </row>
  </sheetData>
  <sheetProtection password="CA1D" sheet="1" insertRows="0"/>
  <mergeCells count="107">
    <mergeCell ref="B1:I1"/>
    <mergeCell ref="J7:J8"/>
    <mergeCell ref="K7:K8"/>
    <mergeCell ref="L7:L8"/>
    <mergeCell ref="B6:B8"/>
    <mergeCell ref="A6:A8"/>
    <mergeCell ref="C7:F7"/>
    <mergeCell ref="G7:G8"/>
    <mergeCell ref="H7:H8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A28:A44"/>
    <mergeCell ref="B29:B44"/>
    <mergeCell ref="M30:M44"/>
    <mergeCell ref="B45:B46"/>
    <mergeCell ref="C45:C46"/>
    <mergeCell ref="D45:D46"/>
    <mergeCell ref="E45:E46"/>
    <mergeCell ref="F45:F4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B81:B82"/>
    <mergeCell ref="C81:C82"/>
    <mergeCell ref="D81:D82"/>
    <mergeCell ref="E81:E82"/>
    <mergeCell ref="F81:F82"/>
    <mergeCell ref="G81:L83"/>
    <mergeCell ref="M81:M83"/>
    <mergeCell ref="A82:A92"/>
    <mergeCell ref="B83:B92"/>
    <mergeCell ref="M84:M92"/>
    <mergeCell ref="B93:B94"/>
    <mergeCell ref="C93:C94"/>
    <mergeCell ref="D93:D94"/>
    <mergeCell ref="E93:E94"/>
    <mergeCell ref="F93:F94"/>
    <mergeCell ref="G93:L95"/>
    <mergeCell ref="M93:M95"/>
    <mergeCell ref="A94:A104"/>
    <mergeCell ref="B95:B104"/>
    <mergeCell ref="M96:M104"/>
    <mergeCell ref="B105:B106"/>
    <mergeCell ref="C105:C106"/>
    <mergeCell ref="D105:D106"/>
    <mergeCell ref="E105:E106"/>
    <mergeCell ref="F105:F106"/>
    <mergeCell ref="G105:L107"/>
    <mergeCell ref="M105:M107"/>
    <mergeCell ref="A106:A113"/>
    <mergeCell ref="B107:B113"/>
    <mergeCell ref="M108:M113"/>
    <mergeCell ref="B114:B115"/>
    <mergeCell ref="C114:C115"/>
    <mergeCell ref="D114:D115"/>
    <mergeCell ref="E114:E115"/>
    <mergeCell ref="F114:F115"/>
    <mergeCell ref="G114:L116"/>
    <mergeCell ref="B125:B126"/>
    <mergeCell ref="C125:C126"/>
    <mergeCell ref="D125:D126"/>
    <mergeCell ref="E125:E126"/>
    <mergeCell ref="F125:F126"/>
    <mergeCell ref="G125:L127"/>
    <mergeCell ref="M125:M127"/>
    <mergeCell ref="A126:A142"/>
    <mergeCell ref="B127:B142"/>
    <mergeCell ref="M128:M142"/>
    <mergeCell ref="J2:J3"/>
    <mergeCell ref="K2:L2"/>
    <mergeCell ref="M114:M116"/>
    <mergeCell ref="A115:A124"/>
    <mergeCell ref="B116:B124"/>
    <mergeCell ref="M117:M124"/>
    <mergeCell ref="M143:M145"/>
    <mergeCell ref="A144:A160"/>
    <mergeCell ref="B145:B160"/>
    <mergeCell ref="M146:M160"/>
    <mergeCell ref="B143:B144"/>
    <mergeCell ref="C143:C144"/>
    <mergeCell ref="D143:D144"/>
    <mergeCell ref="E143:E144"/>
    <mergeCell ref="F143:F144"/>
    <mergeCell ref="G143:L14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37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9" sqref="K19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4.28125" style="76" customWidth="1"/>
    <col min="5" max="5" width="9.140625" style="77" customWidth="1"/>
    <col min="6" max="6" width="11.00390625" style="77" customWidth="1"/>
    <col min="7" max="7" width="14.7109375" style="77" customWidth="1"/>
    <col min="8" max="8" width="9.140625" style="77" customWidth="1"/>
    <col min="9" max="9" width="11.00390625" style="4" customWidth="1"/>
    <col min="10" max="10" width="11.00390625" style="0" customWidth="1"/>
  </cols>
  <sheetData>
    <row r="1" spans="1:11" ht="36" customHeight="1">
      <c r="A1" s="97" t="s">
        <v>127</v>
      </c>
      <c r="B1" s="239"/>
      <c r="C1" s="51"/>
      <c r="D1" s="388">
        <f>eelarve!B9</f>
        <v>0</v>
      </c>
      <c r="E1" s="388"/>
      <c r="F1" s="388"/>
      <c r="G1" s="388"/>
      <c r="H1" s="388"/>
      <c r="I1" s="388"/>
      <c r="J1" s="388"/>
      <c r="K1" s="51"/>
    </row>
    <row r="2" spans="1:11" ht="15.75" customHeight="1">
      <c r="A2" s="239" t="s">
        <v>135</v>
      </c>
      <c r="B2" s="256">
        <f>eelarve!B2</f>
        <v>0</v>
      </c>
      <c r="C2" s="51"/>
      <c r="D2" s="241"/>
      <c r="E2" s="241"/>
      <c r="F2" s="241"/>
      <c r="G2" s="241"/>
      <c r="H2" s="241"/>
      <c r="I2" s="241"/>
      <c r="J2" s="241"/>
      <c r="K2" s="51"/>
    </row>
    <row r="3" spans="1:11" s="2" customFormat="1" ht="52.5" customHeight="1">
      <c r="A3" s="94" t="s">
        <v>6</v>
      </c>
      <c r="B3" s="389">
        <f>eelarve!B10:J10</f>
        <v>0</v>
      </c>
      <c r="C3" s="389"/>
      <c r="D3" s="389"/>
      <c r="E3" s="389"/>
      <c r="F3" s="255" t="s">
        <v>80</v>
      </c>
      <c r="G3" s="95">
        <f>eelarve!B11</f>
        <v>0</v>
      </c>
      <c r="H3" s="98" t="s">
        <v>42</v>
      </c>
      <c r="I3" s="96">
        <f>eelarve!B12</f>
        <v>0</v>
      </c>
      <c r="J3" s="79"/>
      <c r="K3" s="79"/>
    </row>
    <row r="4" spans="1:11" s="2" customFormat="1" ht="15.75" customHeight="1">
      <c r="A4" s="375" t="s">
        <v>1</v>
      </c>
      <c r="B4" s="380"/>
      <c r="C4" s="378" t="s">
        <v>35</v>
      </c>
      <c r="D4" s="395" t="s">
        <v>43</v>
      </c>
      <c r="E4" s="397"/>
      <c r="F4" s="397"/>
      <c r="G4" s="397"/>
      <c r="H4" s="396"/>
      <c r="I4" s="395" t="s">
        <v>38</v>
      </c>
      <c r="J4" s="396" t="s">
        <v>39</v>
      </c>
      <c r="K4" s="79"/>
    </row>
    <row r="5" spans="1:11" s="2" customFormat="1" ht="18" customHeight="1">
      <c r="A5" s="376"/>
      <c r="B5" s="381"/>
      <c r="C5" s="348"/>
      <c r="D5" s="384" t="s">
        <v>5</v>
      </c>
      <c r="E5" s="386" t="s">
        <v>13</v>
      </c>
      <c r="F5" s="386"/>
      <c r="G5" s="386"/>
      <c r="H5" s="382" t="s">
        <v>4</v>
      </c>
      <c r="I5" s="384"/>
      <c r="J5" s="382"/>
      <c r="K5" s="79"/>
    </row>
    <row r="6" spans="1:11" s="2" customFormat="1" ht="18" customHeight="1">
      <c r="A6" s="376"/>
      <c r="B6" s="381"/>
      <c r="C6" s="348"/>
      <c r="D6" s="384"/>
      <c r="E6" s="386" t="s">
        <v>7</v>
      </c>
      <c r="F6" s="386" t="s">
        <v>8</v>
      </c>
      <c r="G6" s="386"/>
      <c r="H6" s="382"/>
      <c r="I6" s="384"/>
      <c r="J6" s="382"/>
      <c r="K6" s="79"/>
    </row>
    <row r="7" spans="1:11" s="2" customFormat="1" ht="27" customHeight="1">
      <c r="A7" s="377"/>
      <c r="B7" s="352"/>
      <c r="C7" s="379"/>
      <c r="D7" s="385"/>
      <c r="E7" s="387"/>
      <c r="F7" s="63" t="s">
        <v>36</v>
      </c>
      <c r="G7" s="63" t="s">
        <v>37</v>
      </c>
      <c r="H7" s="383"/>
      <c r="I7" s="385"/>
      <c r="J7" s="383"/>
      <c r="K7" s="79"/>
    </row>
    <row r="8" spans="1:11" s="2" customFormat="1" ht="15.75" customHeight="1">
      <c r="A8" s="373" t="str">
        <f>'1. Tööjõukulud'!A2</f>
        <v>1. Tööjõukulud</v>
      </c>
      <c r="B8" s="80" t="s">
        <v>35</v>
      </c>
      <c r="C8" s="213">
        <f>'1. Tööjõukulud'!B3</f>
        <v>0</v>
      </c>
      <c r="D8" s="214">
        <f>'1. Tööjõukulud'!C3</f>
        <v>0</v>
      </c>
      <c r="E8" s="215">
        <f>'1. Tööjõukulud'!D3</f>
        <v>0</v>
      </c>
      <c r="F8" s="215">
        <f>'1. Tööjõukulud'!E3</f>
        <v>0</v>
      </c>
      <c r="G8" s="215">
        <f>'1. Tööjõukulud'!F3</f>
        <v>0</v>
      </c>
      <c r="H8" s="216"/>
      <c r="I8" s="370" t="e">
        <f>H9/C8</f>
        <v>#DIV/0!</v>
      </c>
      <c r="J8" s="367">
        <f>C8-H9</f>
        <v>0</v>
      </c>
      <c r="K8" s="79"/>
    </row>
    <row r="9" spans="1:11" s="2" customFormat="1" ht="15.75" customHeight="1">
      <c r="A9" s="347"/>
      <c r="B9" s="81" t="s">
        <v>40</v>
      </c>
      <c r="C9" s="217"/>
      <c r="D9" s="218">
        <f>'1. Tööjõukulud'!C4</f>
        <v>0</v>
      </c>
      <c r="E9" s="219">
        <f>'1. Tööjõukulud'!D4</f>
        <v>0</v>
      </c>
      <c r="F9" s="219">
        <f>'1. Tööjõukulud'!E4</f>
        <v>0</v>
      </c>
      <c r="G9" s="219">
        <f>'1. Tööjõukulud'!F4</f>
        <v>0</v>
      </c>
      <c r="H9" s="220">
        <f>SUM(D9:G9)</f>
        <v>0</v>
      </c>
      <c r="I9" s="374"/>
      <c r="J9" s="368"/>
      <c r="K9" s="79"/>
    </row>
    <row r="10" spans="1:11" s="2" customFormat="1" ht="15.75" customHeight="1">
      <c r="A10" s="373" t="str">
        <f>'2. Tellitud tööd ja teenused'!A2</f>
        <v>2. Tellitud tööd ja teenused</v>
      </c>
      <c r="B10" s="80" t="s">
        <v>35</v>
      </c>
      <c r="C10" s="213">
        <f>'2. Tellitud tööd ja teenused'!B3</f>
        <v>0</v>
      </c>
      <c r="D10" s="214">
        <f>'2. Tellitud tööd ja teenused'!C3</f>
        <v>0</v>
      </c>
      <c r="E10" s="215">
        <f>'2. Tellitud tööd ja teenused'!D3</f>
        <v>0</v>
      </c>
      <c r="F10" s="215">
        <f>'2. Tellitud tööd ja teenused'!E3</f>
        <v>0</v>
      </c>
      <c r="G10" s="215">
        <f>'2. Tellitud tööd ja teenused'!F3</f>
        <v>0</v>
      </c>
      <c r="H10" s="216"/>
      <c r="I10" s="370" t="e">
        <f>H11/C10</f>
        <v>#DIV/0!</v>
      </c>
      <c r="J10" s="367">
        <f>C10-H11</f>
        <v>0</v>
      </c>
      <c r="K10" s="79"/>
    </row>
    <row r="11" spans="1:11" s="2" customFormat="1" ht="15.75" customHeight="1">
      <c r="A11" s="347"/>
      <c r="B11" s="81" t="s">
        <v>40</v>
      </c>
      <c r="C11" s="217"/>
      <c r="D11" s="218">
        <f>'2. Tellitud tööd ja teenused'!C4</f>
        <v>0</v>
      </c>
      <c r="E11" s="219">
        <f>'2. Tellitud tööd ja teenused'!D4</f>
        <v>0</v>
      </c>
      <c r="F11" s="219">
        <f>'2. Tellitud tööd ja teenused'!E4</f>
        <v>0</v>
      </c>
      <c r="G11" s="219">
        <f>'2. Tellitud tööd ja teenused'!F4</f>
        <v>0</v>
      </c>
      <c r="H11" s="220">
        <f>SUM(D11:G11)</f>
        <v>0</v>
      </c>
      <c r="I11" s="374"/>
      <c r="J11" s="368"/>
      <c r="K11" s="79"/>
    </row>
    <row r="12" spans="1:11" s="2" customFormat="1" ht="15.75" customHeight="1">
      <c r="A12" s="373" t="str">
        <f>'3. Üritused'!A2</f>
        <v>3. Projekti üritused vastavalt tegevuskavale</v>
      </c>
      <c r="B12" s="80" t="s">
        <v>35</v>
      </c>
      <c r="C12" s="213">
        <f>'3. Üritused'!B3</f>
        <v>0</v>
      </c>
      <c r="D12" s="214">
        <f>'3. Üritused'!C3</f>
        <v>0</v>
      </c>
      <c r="E12" s="215">
        <f>'3. Üritused'!D3</f>
        <v>0</v>
      </c>
      <c r="F12" s="215">
        <f>'3. Üritused'!E3</f>
        <v>0</v>
      </c>
      <c r="G12" s="215">
        <f>'3. Üritused'!F3</f>
        <v>0</v>
      </c>
      <c r="H12" s="216"/>
      <c r="I12" s="370" t="e">
        <f>H13/C12</f>
        <v>#DIV/0!</v>
      </c>
      <c r="J12" s="367">
        <f>C12-H13</f>
        <v>0</v>
      </c>
      <c r="K12" s="79"/>
    </row>
    <row r="13" spans="1:11" s="2" customFormat="1" ht="15.75" customHeight="1">
      <c r="A13" s="347"/>
      <c r="B13" s="81" t="s">
        <v>40</v>
      </c>
      <c r="C13" s="217"/>
      <c r="D13" s="218">
        <f>'3. Üritused'!C4</f>
        <v>0</v>
      </c>
      <c r="E13" s="219">
        <f>'3. Üritused'!D4</f>
        <v>0</v>
      </c>
      <c r="F13" s="219">
        <f>'3. Üritused'!E4</f>
        <v>0</v>
      </c>
      <c r="G13" s="219">
        <f>'3. Üritused'!F4</f>
        <v>0</v>
      </c>
      <c r="H13" s="220">
        <f>SUM(D13:G13)</f>
        <v>0</v>
      </c>
      <c r="I13" s="374"/>
      <c r="J13" s="368"/>
      <c r="K13" s="79"/>
    </row>
    <row r="14" spans="1:11" s="2" customFormat="1" ht="15.75" customHeight="1">
      <c r="A14" s="373" t="str">
        <f>'4. Trükised'!A2</f>
        <v>4. Projekti trükised (s.h.digitaalsed) ja teavitamine</v>
      </c>
      <c r="B14" s="80" t="s">
        <v>35</v>
      </c>
      <c r="C14" s="213">
        <f>'4. Trükised'!B3</f>
        <v>0</v>
      </c>
      <c r="D14" s="214">
        <f>'4. Trükised'!C3</f>
        <v>0</v>
      </c>
      <c r="E14" s="215">
        <f>'4. Trükised'!D3</f>
        <v>0</v>
      </c>
      <c r="F14" s="215">
        <f>'4. Trükised'!E3</f>
        <v>0</v>
      </c>
      <c r="G14" s="215">
        <f>'4. Trükised'!F3</f>
        <v>0</v>
      </c>
      <c r="H14" s="216"/>
      <c r="I14" s="370" t="e">
        <f>H15/C14</f>
        <v>#DIV/0!</v>
      </c>
      <c r="J14" s="367">
        <f>C14-H15</f>
        <v>0</v>
      </c>
      <c r="K14" s="79"/>
    </row>
    <row r="15" spans="1:11" s="2" customFormat="1" ht="15.75" customHeight="1">
      <c r="A15" s="347"/>
      <c r="B15" s="81" t="s">
        <v>40</v>
      </c>
      <c r="C15" s="217"/>
      <c r="D15" s="218">
        <f>'4. Trükised'!C4</f>
        <v>0</v>
      </c>
      <c r="E15" s="219">
        <f>'4. Trükised'!D4</f>
        <v>0</v>
      </c>
      <c r="F15" s="219">
        <f>'4. Trükised'!E4</f>
        <v>0</v>
      </c>
      <c r="G15" s="219">
        <f>'4. Trükised'!F4</f>
        <v>0</v>
      </c>
      <c r="H15" s="220">
        <f>SUM(D15:G15)</f>
        <v>0</v>
      </c>
      <c r="I15" s="374"/>
      <c r="J15" s="368"/>
      <c r="K15" s="79"/>
    </row>
    <row r="16" spans="1:11" s="2" customFormat="1" ht="15.75" customHeight="1">
      <c r="A16" s="373" t="str">
        <f>'5. Investeeringud'!A2</f>
        <v>5. Soetatud vahendid ja investeeringud </v>
      </c>
      <c r="B16" s="80" t="s">
        <v>35</v>
      </c>
      <c r="C16" s="213">
        <f>'5. Investeeringud'!B3</f>
        <v>0</v>
      </c>
      <c r="D16" s="214">
        <f>'5. Investeeringud'!C3</f>
        <v>0</v>
      </c>
      <c r="E16" s="215">
        <f>'5. Investeeringud'!D3</f>
        <v>0</v>
      </c>
      <c r="F16" s="215">
        <f>'5. Investeeringud'!E3</f>
        <v>0</v>
      </c>
      <c r="G16" s="215">
        <f>'5. Investeeringud'!F3</f>
        <v>0</v>
      </c>
      <c r="H16" s="216"/>
      <c r="I16" s="370" t="e">
        <f>H17/C16</f>
        <v>#DIV/0!</v>
      </c>
      <c r="J16" s="367">
        <f>C16-H17</f>
        <v>0</v>
      </c>
      <c r="K16" s="79"/>
    </row>
    <row r="17" spans="1:11" s="2" customFormat="1" ht="15.75" customHeight="1">
      <c r="A17" s="347"/>
      <c r="B17" s="81" t="s">
        <v>40</v>
      </c>
      <c r="C17" s="217"/>
      <c r="D17" s="218">
        <f>'5. Investeeringud'!C4</f>
        <v>0</v>
      </c>
      <c r="E17" s="219">
        <f>'5. Investeeringud'!D4</f>
        <v>0</v>
      </c>
      <c r="F17" s="219">
        <f>'5. Investeeringud'!E4</f>
        <v>0</v>
      </c>
      <c r="G17" s="219">
        <f>'5. Investeeringud'!F4</f>
        <v>0</v>
      </c>
      <c r="H17" s="220">
        <f>SUM(D17:G17)</f>
        <v>0</v>
      </c>
      <c r="I17" s="374"/>
      <c r="J17" s="368"/>
      <c r="K17" s="79"/>
    </row>
    <row r="18" spans="1:11" s="2" customFormat="1" ht="15.75" customHeight="1">
      <c r="A18" s="373" t="str">
        <f>'6. Lähetused'!A2</f>
        <v>6. Projekti transpordi- ja lähetuskulud</v>
      </c>
      <c r="B18" s="80" t="s">
        <v>35</v>
      </c>
      <c r="C18" s="213">
        <f>'6. Lähetused'!B3</f>
        <v>0</v>
      </c>
      <c r="D18" s="214">
        <f>'6. Lähetused'!C3</f>
        <v>0</v>
      </c>
      <c r="E18" s="215">
        <f>'6. Lähetused'!D3</f>
        <v>0</v>
      </c>
      <c r="F18" s="215">
        <f>'6. Lähetused'!E3</f>
        <v>0</v>
      </c>
      <c r="G18" s="215">
        <f>'6. Lähetused'!F3</f>
        <v>0</v>
      </c>
      <c r="H18" s="216"/>
      <c r="I18" s="370" t="e">
        <f>H19/C18</f>
        <v>#DIV/0!</v>
      </c>
      <c r="J18" s="367">
        <f>C18-H19</f>
        <v>0</v>
      </c>
      <c r="K18" s="79"/>
    </row>
    <row r="19" spans="1:11" s="2" customFormat="1" ht="15.75" customHeight="1">
      <c r="A19" s="347"/>
      <c r="B19" s="81" t="s">
        <v>40</v>
      </c>
      <c r="C19" s="217"/>
      <c r="D19" s="218">
        <f>'6. Lähetused'!C4</f>
        <v>0</v>
      </c>
      <c r="E19" s="219">
        <f>'6. Lähetused'!D4</f>
        <v>0</v>
      </c>
      <c r="F19" s="219">
        <f>'6. Lähetused'!E4</f>
        <v>0</v>
      </c>
      <c r="G19" s="219">
        <f>'6. Lähetused'!F4</f>
        <v>0</v>
      </c>
      <c r="H19" s="220">
        <f>SUM(D19:G19)</f>
        <v>0</v>
      </c>
      <c r="I19" s="374"/>
      <c r="J19" s="368"/>
      <c r="K19" s="79"/>
    </row>
    <row r="20" spans="1:11" s="2" customFormat="1" ht="15.75" customHeight="1">
      <c r="A20" s="373" t="str">
        <f>'7. Kontorikulud'!A2</f>
        <v>7. Projekti kontorikulud</v>
      </c>
      <c r="B20" s="80" t="s">
        <v>35</v>
      </c>
      <c r="C20" s="213">
        <f>'7. Kontorikulud'!B3</f>
        <v>0</v>
      </c>
      <c r="D20" s="214">
        <f>'7. Kontorikulud'!C3</f>
        <v>0</v>
      </c>
      <c r="E20" s="215">
        <f>'7. Kontorikulud'!D3</f>
        <v>0</v>
      </c>
      <c r="F20" s="215">
        <f>'7. Kontorikulud'!E3</f>
        <v>0</v>
      </c>
      <c r="G20" s="215">
        <f>'7. Kontorikulud'!F3</f>
        <v>0</v>
      </c>
      <c r="H20" s="216"/>
      <c r="I20" s="370" t="e">
        <f>H21/C20</f>
        <v>#DIV/0!</v>
      </c>
      <c r="J20" s="367">
        <f>C20-H21</f>
        <v>0</v>
      </c>
      <c r="K20" s="79"/>
    </row>
    <row r="21" spans="1:11" s="2" customFormat="1" ht="15.75" customHeight="1">
      <c r="A21" s="347"/>
      <c r="B21" s="81" t="s">
        <v>40</v>
      </c>
      <c r="C21" s="217"/>
      <c r="D21" s="218">
        <f>'7. Kontorikulud'!C4</f>
        <v>0</v>
      </c>
      <c r="E21" s="219">
        <f>'7. Kontorikulud'!D4</f>
        <v>0</v>
      </c>
      <c r="F21" s="219">
        <f>'7. Kontorikulud'!E4</f>
        <v>0</v>
      </c>
      <c r="G21" s="219">
        <f>'7. Kontorikulud'!F4</f>
        <v>0</v>
      </c>
      <c r="H21" s="220">
        <f>SUM(D21:G21)</f>
        <v>0</v>
      </c>
      <c r="I21" s="374"/>
      <c r="J21" s="368"/>
      <c r="K21" s="79"/>
    </row>
    <row r="22" spans="1:11" s="2" customFormat="1" ht="15.75" customHeight="1">
      <c r="A22" s="373" t="str">
        <f>'8. Muud kulud'!A2</f>
        <v>8. Muud otsesed kulud</v>
      </c>
      <c r="B22" s="80" t="s">
        <v>35</v>
      </c>
      <c r="C22" s="213">
        <f>'8. Muud kulud'!B3</f>
        <v>0</v>
      </c>
      <c r="D22" s="214">
        <f>'8. Muud kulud'!C3</f>
        <v>0</v>
      </c>
      <c r="E22" s="215">
        <f>'8. Muud kulud'!D3</f>
        <v>0</v>
      </c>
      <c r="F22" s="215">
        <f>'8. Muud kulud'!E3</f>
        <v>0</v>
      </c>
      <c r="G22" s="215">
        <f>'8. Muud kulud'!F3</f>
        <v>0</v>
      </c>
      <c r="H22" s="216"/>
      <c r="I22" s="370" t="e">
        <f>H23/C22</f>
        <v>#DIV/0!</v>
      </c>
      <c r="J22" s="367">
        <f>C22-H23</f>
        <v>0</v>
      </c>
      <c r="K22" s="79"/>
    </row>
    <row r="23" spans="1:11" s="2" customFormat="1" ht="15.75" customHeight="1">
      <c r="A23" s="347"/>
      <c r="B23" s="81" t="s">
        <v>40</v>
      </c>
      <c r="C23" s="217"/>
      <c r="D23" s="218">
        <f>'8. Muud kulud'!C4</f>
        <v>0</v>
      </c>
      <c r="E23" s="219">
        <f>'8. Muud kulud'!D4</f>
        <v>0</v>
      </c>
      <c r="F23" s="219">
        <f>'8. Muud kulud'!E4</f>
        <v>0</v>
      </c>
      <c r="G23" s="219">
        <f>'8. Muud kulud'!F4</f>
        <v>0</v>
      </c>
      <c r="H23" s="220">
        <f>SUM(D23:G23)</f>
        <v>0</v>
      </c>
      <c r="I23" s="374"/>
      <c r="J23" s="368"/>
      <c r="K23" s="79"/>
    </row>
    <row r="24" spans="1:11" s="2" customFormat="1" ht="15.75" customHeight="1">
      <c r="A24" s="345" t="s">
        <v>121</v>
      </c>
      <c r="B24" s="80" t="s">
        <v>35</v>
      </c>
      <c r="C24" s="213">
        <f>'9. Arenduskulud'!B3</f>
        <v>0</v>
      </c>
      <c r="D24" s="214">
        <f>'9. Arenduskulud'!C3</f>
        <v>0</v>
      </c>
      <c r="E24" s="215"/>
      <c r="F24" s="215"/>
      <c r="G24" s="215"/>
      <c r="H24" s="216"/>
      <c r="I24" s="370" t="e">
        <f>H25/C24</f>
        <v>#DIV/0!</v>
      </c>
      <c r="J24" s="367">
        <f>C24-H25</f>
        <v>0</v>
      </c>
      <c r="K24" s="79"/>
    </row>
    <row r="25" spans="1:11" s="2" customFormat="1" ht="15.75" customHeight="1" thickBot="1">
      <c r="A25" s="372"/>
      <c r="B25" s="82" t="s">
        <v>40</v>
      </c>
      <c r="C25" s="221"/>
      <c r="D25" s="222">
        <f>'9. Arenduskulud'!C4</f>
        <v>0</v>
      </c>
      <c r="E25" s="223"/>
      <c r="F25" s="223"/>
      <c r="G25" s="223"/>
      <c r="H25" s="224">
        <f>SUM(D25:G25)</f>
        <v>0</v>
      </c>
      <c r="I25" s="371"/>
      <c r="J25" s="369"/>
      <c r="K25" s="79"/>
    </row>
    <row r="26" spans="1:11" s="2" customFormat="1" ht="21" customHeight="1" thickTop="1">
      <c r="A26" s="83" t="s">
        <v>66</v>
      </c>
      <c r="B26" s="84"/>
      <c r="C26" s="225">
        <f>C8+C10+C12+C14+C16+C18+C20+C22+C24</f>
        <v>0</v>
      </c>
      <c r="D26" s="226">
        <f>D8+D10+D12+D14+D16+D18+D20+D22+D24</f>
        <v>0</v>
      </c>
      <c r="E26" s="227">
        <f>E8+E10+E12+E14+E16+E18+E20+E22+E24</f>
        <v>0</v>
      </c>
      <c r="F26" s="227">
        <f>F8+F10+F12+F14+F16+F18+F20+F22+F24</f>
        <v>0</v>
      </c>
      <c r="G26" s="227">
        <f>G8+G10+G12+G14+G16+G18+G20+G22+G24</f>
        <v>0</v>
      </c>
      <c r="H26" s="228"/>
      <c r="I26" s="110"/>
      <c r="J26" s="233"/>
      <c r="K26" s="79"/>
    </row>
    <row r="27" spans="1:11" s="2" customFormat="1" ht="21" customHeight="1">
      <c r="A27" s="142" t="s">
        <v>67</v>
      </c>
      <c r="B27" s="85"/>
      <c r="C27" s="229"/>
      <c r="D27" s="230">
        <f>D9+D11+D13+D15+D17+D19+D21+D23+D25</f>
        <v>0</v>
      </c>
      <c r="E27" s="231">
        <f>E9+E11+E13+E15+E17+E19+E21+E23+E25</f>
        <v>0</v>
      </c>
      <c r="F27" s="231">
        <f>F9+F11+F13+F15+F17+F19+F21+F23+F25</f>
        <v>0</v>
      </c>
      <c r="G27" s="231">
        <f>G9+G11+G13+G15+G17+G19+G21+G23+G25</f>
        <v>0</v>
      </c>
      <c r="H27" s="232">
        <f>SUM(D27:G27)</f>
        <v>0</v>
      </c>
      <c r="I27" s="111" t="e">
        <f>H27/C26</f>
        <v>#DIV/0!</v>
      </c>
      <c r="J27" s="234">
        <f>C26-H27</f>
        <v>0</v>
      </c>
      <c r="K27" s="79"/>
    </row>
    <row r="28" spans="1:11" s="2" customFormat="1" ht="21" customHeight="1">
      <c r="A28" s="86" t="s">
        <v>38</v>
      </c>
      <c r="B28" s="87"/>
      <c r="C28" s="112"/>
      <c r="D28" s="113" t="e">
        <f>D27/D26</f>
        <v>#DIV/0!</v>
      </c>
      <c r="E28" s="114" t="e">
        <f>E27/E26</f>
        <v>#DIV/0!</v>
      </c>
      <c r="F28" s="114" t="e">
        <f>F27/F26</f>
        <v>#DIV/0!</v>
      </c>
      <c r="G28" s="114" t="e">
        <f>G27/G26</f>
        <v>#DIV/0!</v>
      </c>
      <c r="H28" s="115"/>
      <c r="I28" s="116"/>
      <c r="J28" s="235"/>
      <c r="K28" s="79"/>
    </row>
    <row r="29" spans="1:11" s="2" customFormat="1" ht="4.5" customHeight="1">
      <c r="A29" s="79"/>
      <c r="B29" s="79"/>
      <c r="C29" s="79"/>
      <c r="D29" s="62"/>
      <c r="E29" s="88"/>
      <c r="F29" s="88"/>
      <c r="G29" s="88"/>
      <c r="H29" s="88"/>
      <c r="I29" s="89"/>
      <c r="J29" s="79"/>
      <c r="K29" s="79"/>
    </row>
    <row r="30" spans="1:11" s="42" customFormat="1" ht="8.25" customHeight="1">
      <c r="A30" s="391">
        <f>eelarve!E5</f>
        <v>0</v>
      </c>
      <c r="B30" s="391"/>
      <c r="C30" s="391"/>
      <c r="D30" s="273"/>
      <c r="E30" s="274"/>
      <c r="F30" s="274"/>
      <c r="G30" s="274"/>
      <c r="H30" s="275"/>
      <c r="I30" s="276"/>
      <c r="J30" s="277"/>
      <c r="K30" s="51"/>
    </row>
    <row r="31" spans="1:11" ht="13.5" customHeight="1">
      <c r="A31" s="392"/>
      <c r="B31" s="392"/>
      <c r="C31" s="392"/>
      <c r="D31" s="273"/>
      <c r="E31" s="278"/>
      <c r="F31" s="278"/>
      <c r="G31" s="278"/>
      <c r="H31" s="275"/>
      <c r="I31" s="390">
        <f>eelarve!B3</f>
        <v>0</v>
      </c>
      <c r="J31" s="390"/>
      <c r="K31" s="51"/>
    </row>
    <row r="32" spans="1:11" ht="12.75">
      <c r="A32" s="279" t="s">
        <v>136</v>
      </c>
      <c r="B32" s="280"/>
      <c r="C32" s="281"/>
      <c r="D32" s="282"/>
      <c r="E32" s="283" t="s">
        <v>134</v>
      </c>
      <c r="F32" s="279"/>
      <c r="G32" s="279"/>
      <c r="H32" s="275"/>
      <c r="I32" s="393" t="s">
        <v>137</v>
      </c>
      <c r="J32" s="394"/>
      <c r="K32" s="51"/>
    </row>
    <row r="33" spans="1:11" ht="12.75">
      <c r="A33" s="284"/>
      <c r="B33" s="285"/>
      <c r="C33" s="277"/>
      <c r="D33" s="282"/>
      <c r="E33" s="275"/>
      <c r="F33" s="275"/>
      <c r="G33" s="275"/>
      <c r="H33" s="275"/>
      <c r="I33" s="276"/>
      <c r="J33" s="277"/>
      <c r="K33" s="51"/>
    </row>
    <row r="34" spans="1:10" ht="12.75">
      <c r="A34" s="286" t="s">
        <v>147</v>
      </c>
      <c r="B34" s="250"/>
      <c r="C34" s="287"/>
      <c r="D34" s="288"/>
      <c r="E34" s="289"/>
      <c r="F34" s="289"/>
      <c r="G34" s="289"/>
      <c r="H34" s="289"/>
      <c r="I34" s="290"/>
      <c r="J34" s="287"/>
    </row>
    <row r="35" spans="1:10" ht="12.75">
      <c r="A35" s="287"/>
      <c r="B35" s="287"/>
      <c r="C35" s="287"/>
      <c r="D35" s="288"/>
      <c r="E35" s="289"/>
      <c r="F35" s="289"/>
      <c r="G35" s="289"/>
      <c r="H35" s="289"/>
      <c r="I35" s="290"/>
      <c r="J35" s="287"/>
    </row>
    <row r="36" spans="1:10" ht="12.75">
      <c r="A36" s="287"/>
      <c r="B36" s="287"/>
      <c r="C36" s="287"/>
      <c r="D36" s="288"/>
      <c r="E36" s="289"/>
      <c r="F36" s="289"/>
      <c r="G36" s="289"/>
      <c r="H36" s="289"/>
      <c r="I36" s="290"/>
      <c r="J36" s="287"/>
    </row>
    <row r="37" spans="1:10" ht="12.75">
      <c r="A37" s="287"/>
      <c r="B37" s="287"/>
      <c r="C37" s="287"/>
      <c r="D37" s="288"/>
      <c r="E37" s="289"/>
      <c r="F37" s="289"/>
      <c r="G37" s="289"/>
      <c r="H37" s="289"/>
      <c r="I37" s="290"/>
      <c r="J37" s="287"/>
    </row>
  </sheetData>
  <sheetProtection password="CA1D" sheet="1"/>
  <mergeCells count="43">
    <mergeCell ref="D1:J1"/>
    <mergeCell ref="B3:E3"/>
    <mergeCell ref="I31:J31"/>
    <mergeCell ref="A30:C31"/>
    <mergeCell ref="I32:J32"/>
    <mergeCell ref="I16:I17"/>
    <mergeCell ref="I4:I7"/>
    <mergeCell ref="J4:J7"/>
    <mergeCell ref="E5:G5"/>
    <mergeCell ref="D4:H4"/>
    <mergeCell ref="J10:J11"/>
    <mergeCell ref="J12:J13"/>
    <mergeCell ref="J14:J15"/>
    <mergeCell ref="J16:J17"/>
    <mergeCell ref="D5:D7"/>
    <mergeCell ref="E6:E7"/>
    <mergeCell ref="F6:G6"/>
    <mergeCell ref="J8:J9"/>
    <mergeCell ref="I10:I11"/>
    <mergeCell ref="I12:I13"/>
    <mergeCell ref="I14:I15"/>
    <mergeCell ref="B4:B7"/>
    <mergeCell ref="H5:H7"/>
    <mergeCell ref="I8:I9"/>
    <mergeCell ref="A10:A11"/>
    <mergeCell ref="A20:A21"/>
    <mergeCell ref="A18:A19"/>
    <mergeCell ref="A4:A7"/>
    <mergeCell ref="C4:C7"/>
    <mergeCell ref="A8:A9"/>
    <mergeCell ref="A12:A13"/>
    <mergeCell ref="A14:A15"/>
    <mergeCell ref="A16:A17"/>
    <mergeCell ref="J18:J19"/>
    <mergeCell ref="J20:J21"/>
    <mergeCell ref="J22:J23"/>
    <mergeCell ref="J24:J25"/>
    <mergeCell ref="I24:I25"/>
    <mergeCell ref="A24:A25"/>
    <mergeCell ref="A22:A23"/>
    <mergeCell ref="I18:I19"/>
    <mergeCell ref="I20:I21"/>
    <mergeCell ref="I22:I23"/>
  </mergeCells>
  <conditionalFormatting sqref="D28">
    <cfRule type="cellIs" priority="6" dxfId="5" operator="greaterThan" stopIfTrue="1">
      <formula>1</formula>
    </cfRule>
  </conditionalFormatting>
  <conditionalFormatting sqref="I8:I25">
    <cfRule type="cellIs" priority="5" dxfId="5" operator="greaterThan" stopIfTrue="1">
      <formula>1.1</formula>
    </cfRule>
  </conditionalFormatting>
  <conditionalFormatting sqref="I8:I28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08"/>
  <sheetViews>
    <sheetView showGridLines="0" tabSelected="1" zoomScale="90" zoomScaleNormal="90" zoomScaleSheetLayoutView="100" zoomScalePageLayoutView="0" workbookViewId="0" topLeftCell="A1">
      <pane ySplit="18" topLeftCell="A1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1" s="263" customFormat="1" ht="15">
      <c r="A1" s="295" t="s">
        <v>138</v>
      </c>
      <c r="E1" s="491"/>
      <c r="F1" s="491"/>
      <c r="K1" s="265"/>
    </row>
    <row r="2" spans="1:11" s="263" customFormat="1" ht="15">
      <c r="A2" s="262" t="s">
        <v>135</v>
      </c>
      <c r="B2" s="493"/>
      <c r="C2" s="493"/>
      <c r="D2" s="493"/>
      <c r="E2" s="491"/>
      <c r="F2" s="491"/>
      <c r="K2" s="265"/>
    </row>
    <row r="3" spans="1:11" s="263" customFormat="1" ht="15">
      <c r="A3" s="262" t="s">
        <v>33</v>
      </c>
      <c r="B3" s="493"/>
      <c r="C3" s="493"/>
      <c r="D3" s="493"/>
      <c r="E3" s="491"/>
      <c r="F3" s="491"/>
      <c r="K3" s="265"/>
    </row>
    <row r="4" spans="1:11" s="263" customFormat="1" ht="21" customHeight="1">
      <c r="A4" s="262" t="s">
        <v>75</v>
      </c>
      <c r="B4" s="291"/>
      <c r="C4" s="292"/>
      <c r="D4" s="292"/>
      <c r="E4" s="264"/>
      <c r="F4" s="264"/>
      <c r="G4" s="495"/>
      <c r="H4" s="495"/>
      <c r="I4" s="495"/>
      <c r="J4" s="495"/>
      <c r="K4" s="265"/>
    </row>
    <row r="5" spans="1:11" s="263" customFormat="1" ht="33" customHeight="1">
      <c r="A5" s="494" t="s">
        <v>139</v>
      </c>
      <c r="B5" s="494"/>
      <c r="C5" s="494"/>
      <c r="D5" s="494"/>
      <c r="E5" s="492"/>
      <c r="F5" s="492"/>
      <c r="G5" s="492"/>
      <c r="H5" s="492"/>
      <c r="I5" s="492"/>
      <c r="J5" s="492"/>
      <c r="K5" s="265"/>
    </row>
    <row r="6" spans="1:10" ht="15.75">
      <c r="A6" s="253" t="s">
        <v>122</v>
      </c>
      <c r="B6" s="253"/>
      <c r="C6" s="268"/>
      <c r="D6" s="435"/>
      <c r="E6" s="435"/>
      <c r="F6" s="435"/>
      <c r="G6" s="436"/>
      <c r="H6" s="437"/>
      <c r="I6" s="437"/>
      <c r="J6" s="437"/>
    </row>
    <row r="7" spans="1:10" ht="22.5" customHeight="1">
      <c r="A7" s="251" t="s">
        <v>0</v>
      </c>
      <c r="B7" s="252"/>
      <c r="C7" s="269"/>
      <c r="D7" s="270"/>
      <c r="E7" s="271"/>
      <c r="F7" s="271"/>
      <c r="G7" s="438"/>
      <c r="H7" s="439"/>
      <c r="I7" s="439"/>
      <c r="J7" s="439"/>
    </row>
    <row r="8" spans="1:10" ht="6" customHeight="1" thickBot="1">
      <c r="A8" s="254"/>
      <c r="B8" s="254"/>
      <c r="C8" s="254"/>
      <c r="D8" s="266"/>
      <c r="E8" s="267"/>
      <c r="F8" s="267"/>
      <c r="G8" s="440"/>
      <c r="H8" s="440"/>
      <c r="I8" s="440"/>
      <c r="J8" s="440"/>
    </row>
    <row r="9" spans="1:10" ht="18.75" customHeight="1">
      <c r="A9" s="39" t="s">
        <v>79</v>
      </c>
      <c r="B9" s="428"/>
      <c r="C9" s="429"/>
      <c r="D9" s="429"/>
      <c r="E9" s="429"/>
      <c r="F9" s="429"/>
      <c r="G9" s="429"/>
      <c r="H9" s="429"/>
      <c r="I9" s="429"/>
      <c r="J9" s="430"/>
    </row>
    <row r="10" spans="1:10" ht="18" customHeight="1">
      <c r="A10" s="40" t="s">
        <v>6</v>
      </c>
      <c r="B10" s="431"/>
      <c r="C10" s="431"/>
      <c r="D10" s="431"/>
      <c r="E10" s="431"/>
      <c r="F10" s="431"/>
      <c r="G10" s="431"/>
      <c r="H10" s="431"/>
      <c r="I10" s="431"/>
      <c r="J10" s="432"/>
    </row>
    <row r="11" spans="1:10" ht="18" customHeight="1">
      <c r="A11" s="40" t="s">
        <v>80</v>
      </c>
      <c r="B11" s="433"/>
      <c r="C11" s="434"/>
      <c r="D11" s="434"/>
      <c r="E11" s="479"/>
      <c r="F11" s="480"/>
      <c r="G11" s="480"/>
      <c r="H11" s="480"/>
      <c r="I11" s="480"/>
      <c r="J11" s="481"/>
    </row>
    <row r="12" spans="1:10" ht="18" customHeight="1" thickBot="1">
      <c r="A12" s="41" t="s">
        <v>81</v>
      </c>
      <c r="B12" s="477"/>
      <c r="C12" s="478"/>
      <c r="D12" s="478"/>
      <c r="E12" s="482"/>
      <c r="F12" s="483"/>
      <c r="G12" s="483"/>
      <c r="H12" s="483"/>
      <c r="I12" s="483"/>
      <c r="J12" s="484"/>
    </row>
    <row r="13" ht="8.25" customHeight="1" thickBot="1"/>
    <row r="14" spans="1:10" ht="20.25" customHeight="1">
      <c r="A14" s="441" t="s">
        <v>132</v>
      </c>
      <c r="B14" s="442"/>
      <c r="C14" s="442"/>
      <c r="D14" s="442"/>
      <c r="E14" s="443"/>
      <c r="F14" s="454" t="s">
        <v>133</v>
      </c>
      <c r="G14" s="455"/>
      <c r="H14" s="455"/>
      <c r="I14" s="455"/>
      <c r="J14" s="456"/>
    </row>
    <row r="15" spans="1:10" ht="18" customHeight="1">
      <c r="A15" s="408" t="s">
        <v>1</v>
      </c>
      <c r="B15" s="411" t="s">
        <v>2</v>
      </c>
      <c r="C15" s="411" t="s">
        <v>82</v>
      </c>
      <c r="D15" s="411" t="s">
        <v>3</v>
      </c>
      <c r="E15" s="470" t="s">
        <v>4</v>
      </c>
      <c r="F15" s="457" t="s">
        <v>5</v>
      </c>
      <c r="G15" s="476" t="s">
        <v>13</v>
      </c>
      <c r="H15" s="476"/>
      <c r="I15" s="476"/>
      <c r="J15" s="485" t="s">
        <v>4</v>
      </c>
    </row>
    <row r="16" spans="1:10" ht="17.25" customHeight="1">
      <c r="A16" s="409"/>
      <c r="B16" s="412"/>
      <c r="C16" s="412"/>
      <c r="D16" s="412"/>
      <c r="E16" s="471"/>
      <c r="F16" s="458"/>
      <c r="G16" s="411" t="s">
        <v>83</v>
      </c>
      <c r="H16" s="476" t="s">
        <v>8</v>
      </c>
      <c r="I16" s="476"/>
      <c r="J16" s="486"/>
    </row>
    <row r="17" spans="1:11" s="1" customFormat="1" ht="51.75" thickBot="1">
      <c r="A17" s="410"/>
      <c r="B17" s="413"/>
      <c r="C17" s="413"/>
      <c r="D17" s="413"/>
      <c r="E17" s="472"/>
      <c r="F17" s="459"/>
      <c r="G17" s="414"/>
      <c r="H17" s="21" t="s">
        <v>23</v>
      </c>
      <c r="I17" s="21" t="s">
        <v>84</v>
      </c>
      <c r="J17" s="487"/>
      <c r="K17" s="30"/>
    </row>
    <row r="18" spans="1:10" ht="13.5" thickBot="1">
      <c r="A18" s="15"/>
      <c r="B18" s="16"/>
      <c r="C18" s="17"/>
      <c r="D18" s="18"/>
      <c r="E18" s="5"/>
      <c r="F18" s="19"/>
      <c r="G18" s="17"/>
      <c r="H18" s="17"/>
      <c r="I18" s="20"/>
      <c r="J18" s="5"/>
    </row>
    <row r="19" spans="1:11" s="3" customFormat="1" ht="24" customHeight="1" thickBot="1">
      <c r="A19" s="417" t="s">
        <v>85</v>
      </c>
      <c r="B19" s="420"/>
      <c r="C19" s="420"/>
      <c r="D19" s="421"/>
      <c r="E19" s="149">
        <f aca="true" t="shared" si="0" ref="E19:J19">SUM(E20:E29)</f>
        <v>0</v>
      </c>
      <c r="F19" s="150">
        <f t="shared" si="0"/>
        <v>0</v>
      </c>
      <c r="G19" s="151">
        <f t="shared" si="0"/>
        <v>0</v>
      </c>
      <c r="H19" s="151">
        <f t="shared" si="0"/>
        <v>0</v>
      </c>
      <c r="I19" s="152">
        <f t="shared" si="0"/>
        <v>0</v>
      </c>
      <c r="J19" s="153">
        <f t="shared" si="0"/>
        <v>0</v>
      </c>
      <c r="K19" s="31" t="str">
        <f>IF(E19=J19," ","Eelarve ja fin.allikad pole omavahel tasakaalus")</f>
        <v> </v>
      </c>
    </row>
    <row r="20" spans="1:11" ht="15" customHeight="1">
      <c r="A20" s="154" t="s">
        <v>44</v>
      </c>
      <c r="B20" s="155"/>
      <c r="C20" s="35"/>
      <c r="D20" s="156"/>
      <c r="E20" s="157">
        <f aca="true" t="shared" si="1" ref="E20:E27">C20*D20</f>
        <v>0</v>
      </c>
      <c r="F20" s="158"/>
      <c r="G20" s="159"/>
      <c r="H20" s="160" t="s">
        <v>11</v>
      </c>
      <c r="I20" s="161" t="s">
        <v>11</v>
      </c>
      <c r="J20" s="157">
        <f aca="true" t="shared" si="2" ref="J20:J29">F20+G20</f>
        <v>0</v>
      </c>
      <c r="K20" s="31" t="str">
        <f aca="true" t="shared" si="3" ref="K20:K82">IF(E20=J20," ","Eelarve ja fin.allikad pole omavahel tasakaalus")</f>
        <v> </v>
      </c>
    </row>
    <row r="21" spans="1:11" ht="12.75">
      <c r="A21" s="162" t="s">
        <v>86</v>
      </c>
      <c r="B21" s="163"/>
      <c r="C21" s="37"/>
      <c r="D21" s="164"/>
      <c r="E21" s="157">
        <f t="shared" si="1"/>
        <v>0</v>
      </c>
      <c r="F21" s="165"/>
      <c r="G21" s="166"/>
      <c r="H21" s="167" t="s">
        <v>11</v>
      </c>
      <c r="I21" s="168" t="s">
        <v>11</v>
      </c>
      <c r="J21" s="157">
        <f t="shared" si="2"/>
        <v>0</v>
      </c>
      <c r="K21" s="31" t="str">
        <f t="shared" si="3"/>
        <v> </v>
      </c>
    </row>
    <row r="22" spans="1:11" ht="12.75">
      <c r="A22" s="162" t="s">
        <v>45</v>
      </c>
      <c r="B22" s="163"/>
      <c r="C22" s="37"/>
      <c r="D22" s="164"/>
      <c r="E22" s="157">
        <f t="shared" si="1"/>
        <v>0</v>
      </c>
      <c r="F22" s="165"/>
      <c r="G22" s="166"/>
      <c r="H22" s="167" t="s">
        <v>11</v>
      </c>
      <c r="I22" s="168" t="s">
        <v>11</v>
      </c>
      <c r="J22" s="157">
        <f t="shared" si="2"/>
        <v>0</v>
      </c>
      <c r="K22" s="31" t="str">
        <f t="shared" si="3"/>
        <v> </v>
      </c>
    </row>
    <row r="23" spans="1:11" ht="12.75">
      <c r="A23" s="162" t="s">
        <v>87</v>
      </c>
      <c r="B23" s="163"/>
      <c r="C23" s="37"/>
      <c r="D23" s="164"/>
      <c r="E23" s="157">
        <f t="shared" si="1"/>
        <v>0</v>
      </c>
      <c r="F23" s="165"/>
      <c r="G23" s="166"/>
      <c r="H23" s="167" t="s">
        <v>11</v>
      </c>
      <c r="I23" s="168" t="s">
        <v>11</v>
      </c>
      <c r="J23" s="157">
        <f t="shared" si="2"/>
        <v>0</v>
      </c>
      <c r="K23" s="31" t="str">
        <f t="shared" si="3"/>
        <v> </v>
      </c>
    </row>
    <row r="24" spans="1:11" ht="12.75">
      <c r="A24" s="162" t="s">
        <v>69</v>
      </c>
      <c r="B24" s="163"/>
      <c r="C24" s="37"/>
      <c r="D24" s="164"/>
      <c r="E24" s="157">
        <f t="shared" si="1"/>
        <v>0</v>
      </c>
      <c r="F24" s="165"/>
      <c r="G24" s="166"/>
      <c r="H24" s="167" t="s">
        <v>11</v>
      </c>
      <c r="I24" s="168" t="s">
        <v>11</v>
      </c>
      <c r="J24" s="157">
        <f t="shared" si="2"/>
        <v>0</v>
      </c>
      <c r="K24" s="31" t="str">
        <f t="shared" si="3"/>
        <v> </v>
      </c>
    </row>
    <row r="25" spans="1:11" ht="12.75">
      <c r="A25" s="162" t="s">
        <v>70</v>
      </c>
      <c r="B25" s="163"/>
      <c r="C25" s="37"/>
      <c r="D25" s="164"/>
      <c r="E25" s="157">
        <f t="shared" si="1"/>
        <v>0</v>
      </c>
      <c r="F25" s="165"/>
      <c r="G25" s="166"/>
      <c r="H25" s="167" t="s">
        <v>11</v>
      </c>
      <c r="I25" s="168" t="s">
        <v>11</v>
      </c>
      <c r="J25" s="157">
        <f t="shared" si="2"/>
        <v>0</v>
      </c>
      <c r="K25" s="31" t="str">
        <f t="shared" si="3"/>
        <v> </v>
      </c>
    </row>
    <row r="26" spans="1:11" ht="12.75">
      <c r="A26" s="162" t="s">
        <v>71</v>
      </c>
      <c r="B26" s="163"/>
      <c r="C26" s="37"/>
      <c r="D26" s="164"/>
      <c r="E26" s="157">
        <f t="shared" si="1"/>
        <v>0</v>
      </c>
      <c r="F26" s="165"/>
      <c r="G26" s="166"/>
      <c r="H26" s="167" t="s">
        <v>11</v>
      </c>
      <c r="I26" s="168" t="s">
        <v>11</v>
      </c>
      <c r="J26" s="157">
        <f t="shared" si="2"/>
        <v>0</v>
      </c>
      <c r="K26" s="31" t="str">
        <f t="shared" si="3"/>
        <v> </v>
      </c>
    </row>
    <row r="27" spans="1:11" ht="12.75">
      <c r="A27" s="162" t="s">
        <v>72</v>
      </c>
      <c r="B27" s="163"/>
      <c r="C27" s="37"/>
      <c r="D27" s="164"/>
      <c r="E27" s="157">
        <f t="shared" si="1"/>
        <v>0</v>
      </c>
      <c r="F27" s="165"/>
      <c r="G27" s="166"/>
      <c r="H27" s="167" t="s">
        <v>11</v>
      </c>
      <c r="I27" s="168" t="s">
        <v>11</v>
      </c>
      <c r="J27" s="157">
        <f t="shared" si="2"/>
        <v>0</v>
      </c>
      <c r="K27" s="31" t="str">
        <f t="shared" si="3"/>
        <v> </v>
      </c>
    </row>
    <row r="28" spans="1:11" ht="12.75">
      <c r="A28" s="169" t="s">
        <v>105</v>
      </c>
      <c r="B28" s="170"/>
      <c r="C28" s="13"/>
      <c r="D28" s="171"/>
      <c r="E28" s="157">
        <f>SUM(E20:E27)*1.4%</f>
        <v>0</v>
      </c>
      <c r="F28" s="172">
        <f>SUM(F20:F27)*1.4%</f>
        <v>0</v>
      </c>
      <c r="G28" s="173">
        <f>SUM(G20:G27)*1.4%</f>
        <v>0</v>
      </c>
      <c r="H28" s="167" t="s">
        <v>11</v>
      </c>
      <c r="I28" s="168" t="s">
        <v>11</v>
      </c>
      <c r="J28" s="157">
        <f t="shared" si="2"/>
        <v>0</v>
      </c>
      <c r="K28" s="31" t="str">
        <f t="shared" si="3"/>
        <v> </v>
      </c>
    </row>
    <row r="29" spans="1:11" ht="13.5" thickBot="1">
      <c r="A29" s="174" t="s">
        <v>106</v>
      </c>
      <c r="B29" s="175"/>
      <c r="C29" s="14"/>
      <c r="D29" s="176"/>
      <c r="E29" s="157">
        <f>SUM(E20:E27)*33%</f>
        <v>0</v>
      </c>
      <c r="F29" s="177">
        <f>SUM(F20:F27)*33%</f>
        <v>0</v>
      </c>
      <c r="G29" s="178">
        <f>SUM(G20:G27)*33%</f>
        <v>0</v>
      </c>
      <c r="H29" s="179" t="s">
        <v>11</v>
      </c>
      <c r="I29" s="180" t="s">
        <v>11</v>
      </c>
      <c r="J29" s="157">
        <f t="shared" si="2"/>
        <v>0</v>
      </c>
      <c r="K29" s="31" t="str">
        <f t="shared" si="3"/>
        <v> </v>
      </c>
    </row>
    <row r="30" spans="1:11" s="6" customFormat="1" ht="28.5" customHeight="1" thickBot="1">
      <c r="A30" s="417" t="s">
        <v>123</v>
      </c>
      <c r="B30" s="418"/>
      <c r="C30" s="418"/>
      <c r="D30" s="419"/>
      <c r="E30" s="149">
        <f aca="true" t="shared" si="4" ref="E30:J30">SUM(E31:E40)</f>
        <v>0</v>
      </c>
      <c r="F30" s="150">
        <f t="shared" si="4"/>
        <v>0</v>
      </c>
      <c r="G30" s="151">
        <f t="shared" si="4"/>
        <v>0</v>
      </c>
      <c r="H30" s="151">
        <f t="shared" si="4"/>
        <v>0</v>
      </c>
      <c r="I30" s="152">
        <f t="shared" si="4"/>
        <v>0</v>
      </c>
      <c r="J30" s="149">
        <f t="shared" si="4"/>
        <v>0</v>
      </c>
      <c r="K30" s="31" t="str">
        <f t="shared" si="3"/>
        <v> </v>
      </c>
    </row>
    <row r="31" spans="1:11" ht="14.25" customHeight="1">
      <c r="A31" s="154" t="s">
        <v>88</v>
      </c>
      <c r="B31" s="155"/>
      <c r="C31" s="35"/>
      <c r="D31" s="156"/>
      <c r="E31" s="157">
        <f>C31*D31</f>
        <v>0</v>
      </c>
      <c r="F31" s="158"/>
      <c r="G31" s="159"/>
      <c r="H31" s="159"/>
      <c r="I31" s="181"/>
      <c r="J31" s="157">
        <f>SUM(F31:I31)</f>
        <v>0</v>
      </c>
      <c r="K31" s="31" t="str">
        <f t="shared" si="3"/>
        <v> </v>
      </c>
    </row>
    <row r="32" spans="1:11" ht="12.75">
      <c r="A32" s="182" t="s">
        <v>46</v>
      </c>
      <c r="B32" s="183"/>
      <c r="C32" s="36"/>
      <c r="D32" s="181"/>
      <c r="E32" s="157">
        <f>C32*D32</f>
        <v>0</v>
      </c>
      <c r="F32" s="158"/>
      <c r="G32" s="159"/>
      <c r="H32" s="159"/>
      <c r="I32" s="181"/>
      <c r="J32" s="157">
        <f aca="true" t="shared" si="5" ref="J32:J40">SUM(F32:I32)</f>
        <v>0</v>
      </c>
      <c r="K32" s="31" t="str">
        <f t="shared" si="3"/>
        <v> </v>
      </c>
    </row>
    <row r="33" spans="1:11" ht="12.75">
      <c r="A33" s="182"/>
      <c r="B33" s="183"/>
      <c r="C33" s="36"/>
      <c r="D33" s="181"/>
      <c r="E33" s="157">
        <f aca="true" t="shared" si="6" ref="E33:E38">C33*D33</f>
        <v>0</v>
      </c>
      <c r="F33" s="158"/>
      <c r="G33" s="159"/>
      <c r="H33" s="159"/>
      <c r="I33" s="181"/>
      <c r="J33" s="157">
        <f t="shared" si="5"/>
        <v>0</v>
      </c>
      <c r="K33" s="31" t="str">
        <f t="shared" si="3"/>
        <v> </v>
      </c>
    </row>
    <row r="34" spans="1:11" ht="12.75">
      <c r="A34" s="182"/>
      <c r="B34" s="183"/>
      <c r="C34" s="36"/>
      <c r="D34" s="181"/>
      <c r="E34" s="157">
        <f t="shared" si="6"/>
        <v>0</v>
      </c>
      <c r="F34" s="158"/>
      <c r="G34" s="159"/>
      <c r="H34" s="159"/>
      <c r="I34" s="181"/>
      <c r="J34" s="157">
        <f t="shared" si="5"/>
        <v>0</v>
      </c>
      <c r="K34" s="31" t="str">
        <f t="shared" si="3"/>
        <v> </v>
      </c>
    </row>
    <row r="35" spans="1:11" ht="12.75">
      <c r="A35" s="182"/>
      <c r="B35" s="183"/>
      <c r="C35" s="36"/>
      <c r="D35" s="181"/>
      <c r="E35" s="157">
        <f t="shared" si="6"/>
        <v>0</v>
      </c>
      <c r="F35" s="158"/>
      <c r="G35" s="159"/>
      <c r="H35" s="159"/>
      <c r="I35" s="181"/>
      <c r="J35" s="157">
        <f t="shared" si="5"/>
        <v>0</v>
      </c>
      <c r="K35" s="31" t="str">
        <f t="shared" si="3"/>
        <v> </v>
      </c>
    </row>
    <row r="36" spans="1:11" ht="12.75">
      <c r="A36" s="182"/>
      <c r="B36" s="183"/>
      <c r="C36" s="36"/>
      <c r="D36" s="181"/>
      <c r="E36" s="157">
        <f t="shared" si="6"/>
        <v>0</v>
      </c>
      <c r="F36" s="158"/>
      <c r="G36" s="159"/>
      <c r="H36" s="159"/>
      <c r="I36" s="181"/>
      <c r="J36" s="157">
        <f t="shared" si="5"/>
        <v>0</v>
      </c>
      <c r="K36" s="31" t="str">
        <f t="shared" si="3"/>
        <v> </v>
      </c>
    </row>
    <row r="37" spans="1:11" ht="12.75">
      <c r="A37" s="182"/>
      <c r="B37" s="183"/>
      <c r="C37" s="36"/>
      <c r="D37" s="181"/>
      <c r="E37" s="157">
        <f t="shared" si="6"/>
        <v>0</v>
      </c>
      <c r="F37" s="158"/>
      <c r="G37" s="159"/>
      <c r="H37" s="159"/>
      <c r="I37" s="181"/>
      <c r="J37" s="157">
        <f t="shared" si="5"/>
        <v>0</v>
      </c>
      <c r="K37" s="31" t="str">
        <f t="shared" si="3"/>
        <v> </v>
      </c>
    </row>
    <row r="38" spans="1:11" ht="12.75">
      <c r="A38" s="182"/>
      <c r="B38" s="183"/>
      <c r="C38" s="36"/>
      <c r="D38" s="181"/>
      <c r="E38" s="157">
        <f t="shared" si="6"/>
        <v>0</v>
      </c>
      <c r="F38" s="158"/>
      <c r="G38" s="159"/>
      <c r="H38" s="159"/>
      <c r="I38" s="181"/>
      <c r="J38" s="157">
        <f t="shared" si="5"/>
        <v>0</v>
      </c>
      <c r="K38" s="31" t="str">
        <f t="shared" si="3"/>
        <v> </v>
      </c>
    </row>
    <row r="39" spans="1:11" ht="12.75">
      <c r="A39" s="162"/>
      <c r="B39" s="163"/>
      <c r="C39" s="37"/>
      <c r="D39" s="164"/>
      <c r="E39" s="157">
        <f>C39*D39</f>
        <v>0</v>
      </c>
      <c r="F39" s="165"/>
      <c r="G39" s="166"/>
      <c r="H39" s="166"/>
      <c r="I39" s="164"/>
      <c r="J39" s="157">
        <f t="shared" si="5"/>
        <v>0</v>
      </c>
      <c r="K39" s="31" t="str">
        <f t="shared" si="3"/>
        <v> </v>
      </c>
    </row>
    <row r="40" spans="1:11" ht="13.5" thickBot="1">
      <c r="A40" s="184"/>
      <c r="B40" s="185"/>
      <c r="C40" s="38"/>
      <c r="D40" s="186"/>
      <c r="E40" s="157">
        <f>C40*D40</f>
        <v>0</v>
      </c>
      <c r="F40" s="187"/>
      <c r="G40" s="188"/>
      <c r="H40" s="188"/>
      <c r="I40" s="189"/>
      <c r="J40" s="157">
        <f t="shared" si="5"/>
        <v>0</v>
      </c>
      <c r="K40" s="31" t="str">
        <f t="shared" si="3"/>
        <v> </v>
      </c>
    </row>
    <row r="41" spans="1:11" s="7" customFormat="1" ht="27" customHeight="1" thickBot="1">
      <c r="A41" s="417" t="s">
        <v>107</v>
      </c>
      <c r="B41" s="420"/>
      <c r="C41" s="420"/>
      <c r="D41" s="421"/>
      <c r="E41" s="149">
        <f aca="true" t="shared" si="7" ref="E41:J41">SUM(E42:E48)</f>
        <v>0</v>
      </c>
      <c r="F41" s="150">
        <f t="shared" si="7"/>
        <v>0</v>
      </c>
      <c r="G41" s="151">
        <f t="shared" si="7"/>
        <v>0</v>
      </c>
      <c r="H41" s="151">
        <f t="shared" si="7"/>
        <v>0</v>
      </c>
      <c r="I41" s="152">
        <f t="shared" si="7"/>
        <v>0</v>
      </c>
      <c r="J41" s="149">
        <f t="shared" si="7"/>
        <v>0</v>
      </c>
      <c r="K41" s="31" t="str">
        <f t="shared" si="3"/>
        <v> </v>
      </c>
    </row>
    <row r="42" spans="1:11" ht="16.5" customHeight="1">
      <c r="A42" s="154" t="s">
        <v>47</v>
      </c>
      <c r="B42" s="155"/>
      <c r="C42" s="35"/>
      <c r="D42" s="156"/>
      <c r="E42" s="157">
        <f aca="true" t="shared" si="8" ref="E42:E48">C42*D42</f>
        <v>0</v>
      </c>
      <c r="F42" s="158"/>
      <c r="G42" s="159"/>
      <c r="H42" s="159"/>
      <c r="I42" s="181"/>
      <c r="J42" s="157">
        <f>SUM(F42:I42)</f>
        <v>0</v>
      </c>
      <c r="K42" s="31" t="str">
        <f t="shared" si="3"/>
        <v> </v>
      </c>
    </row>
    <row r="43" spans="1:11" ht="12.75">
      <c r="A43" s="162" t="s">
        <v>48</v>
      </c>
      <c r="B43" s="163"/>
      <c r="C43" s="37"/>
      <c r="D43" s="164"/>
      <c r="E43" s="157">
        <f t="shared" si="8"/>
        <v>0</v>
      </c>
      <c r="F43" s="165"/>
      <c r="G43" s="166"/>
      <c r="H43" s="166"/>
      <c r="I43" s="164"/>
      <c r="J43" s="157">
        <f aca="true" t="shared" si="9" ref="J43:J48">SUM(F43:I43)</f>
        <v>0</v>
      </c>
      <c r="K43" s="31" t="str">
        <f t="shared" si="3"/>
        <v> </v>
      </c>
    </row>
    <row r="44" spans="1:11" ht="12.75">
      <c r="A44" s="190"/>
      <c r="B44" s="163"/>
      <c r="C44" s="37"/>
      <c r="D44" s="164"/>
      <c r="E44" s="157">
        <f t="shared" si="8"/>
        <v>0</v>
      </c>
      <c r="F44" s="165"/>
      <c r="G44" s="166"/>
      <c r="H44" s="166"/>
      <c r="I44" s="164"/>
      <c r="J44" s="157">
        <f t="shared" si="9"/>
        <v>0</v>
      </c>
      <c r="K44" s="31" t="str">
        <f t="shared" si="3"/>
        <v> </v>
      </c>
    </row>
    <row r="45" spans="1:11" ht="12.75">
      <c r="A45" s="162"/>
      <c r="B45" s="163"/>
      <c r="C45" s="37"/>
      <c r="D45" s="164"/>
      <c r="E45" s="157">
        <f t="shared" si="8"/>
        <v>0</v>
      </c>
      <c r="F45" s="165"/>
      <c r="G45" s="166"/>
      <c r="H45" s="166"/>
      <c r="I45" s="164"/>
      <c r="J45" s="157">
        <f t="shared" si="9"/>
        <v>0</v>
      </c>
      <c r="K45" s="31" t="str">
        <f t="shared" si="3"/>
        <v> </v>
      </c>
    </row>
    <row r="46" spans="1:11" ht="12.75">
      <c r="A46" s="162"/>
      <c r="B46" s="163"/>
      <c r="C46" s="37"/>
      <c r="D46" s="164"/>
      <c r="E46" s="157">
        <f t="shared" si="8"/>
        <v>0</v>
      </c>
      <c r="F46" s="165"/>
      <c r="G46" s="166"/>
      <c r="H46" s="166"/>
      <c r="I46" s="164"/>
      <c r="J46" s="157">
        <f t="shared" si="9"/>
        <v>0</v>
      </c>
      <c r="K46" s="31" t="str">
        <f t="shared" si="3"/>
        <v> </v>
      </c>
    </row>
    <row r="47" spans="1:11" ht="12.75">
      <c r="A47" s="162"/>
      <c r="B47" s="163"/>
      <c r="C47" s="37"/>
      <c r="D47" s="164"/>
      <c r="E47" s="157">
        <f t="shared" si="8"/>
        <v>0</v>
      </c>
      <c r="F47" s="165"/>
      <c r="G47" s="166"/>
      <c r="H47" s="166"/>
      <c r="I47" s="164"/>
      <c r="J47" s="157">
        <f t="shared" si="9"/>
        <v>0</v>
      </c>
      <c r="K47" s="31" t="str">
        <f t="shared" si="3"/>
        <v> </v>
      </c>
    </row>
    <row r="48" spans="1:11" ht="13.5" thickBot="1">
      <c r="A48" s="184"/>
      <c r="B48" s="185"/>
      <c r="C48" s="38"/>
      <c r="D48" s="186"/>
      <c r="E48" s="157">
        <f t="shared" si="8"/>
        <v>0</v>
      </c>
      <c r="F48" s="187"/>
      <c r="G48" s="188"/>
      <c r="H48" s="188"/>
      <c r="I48" s="189"/>
      <c r="J48" s="157">
        <f t="shared" si="9"/>
        <v>0</v>
      </c>
      <c r="K48" s="31" t="str">
        <f t="shared" si="3"/>
        <v> </v>
      </c>
    </row>
    <row r="49" spans="1:11" s="8" customFormat="1" ht="30.75" customHeight="1" thickBot="1">
      <c r="A49" s="417" t="s">
        <v>108</v>
      </c>
      <c r="B49" s="420"/>
      <c r="C49" s="420"/>
      <c r="D49" s="421"/>
      <c r="E49" s="149">
        <f aca="true" t="shared" si="10" ref="E49:J49">SUM(E50:E59)</f>
        <v>0</v>
      </c>
      <c r="F49" s="150">
        <f t="shared" si="10"/>
        <v>0</v>
      </c>
      <c r="G49" s="151">
        <f t="shared" si="10"/>
        <v>0</v>
      </c>
      <c r="H49" s="151">
        <f t="shared" si="10"/>
        <v>0</v>
      </c>
      <c r="I49" s="152">
        <f t="shared" si="10"/>
        <v>0</v>
      </c>
      <c r="J49" s="149">
        <f t="shared" si="10"/>
        <v>0</v>
      </c>
      <c r="K49" s="31" t="str">
        <f t="shared" si="3"/>
        <v> </v>
      </c>
    </row>
    <row r="50" spans="1:11" ht="14.25" customHeight="1">
      <c r="A50" s="154" t="s">
        <v>49</v>
      </c>
      <c r="B50" s="155"/>
      <c r="C50" s="35"/>
      <c r="D50" s="156"/>
      <c r="E50" s="157">
        <f>C50*D50</f>
        <v>0</v>
      </c>
      <c r="F50" s="158"/>
      <c r="G50" s="159"/>
      <c r="H50" s="159"/>
      <c r="I50" s="181"/>
      <c r="J50" s="157">
        <f>SUM(F50:I50)</f>
        <v>0</v>
      </c>
      <c r="K50" s="31" t="str">
        <f t="shared" si="3"/>
        <v> </v>
      </c>
    </row>
    <row r="51" spans="1:11" ht="12.75">
      <c r="A51" s="162" t="s">
        <v>50</v>
      </c>
      <c r="B51" s="163"/>
      <c r="C51" s="37"/>
      <c r="D51" s="164"/>
      <c r="E51" s="157">
        <f>C51*D51</f>
        <v>0</v>
      </c>
      <c r="F51" s="165"/>
      <c r="G51" s="166"/>
      <c r="H51" s="166"/>
      <c r="I51" s="164"/>
      <c r="J51" s="157">
        <f aca="true" t="shared" si="11" ref="J51:J59">SUM(F51:I51)</f>
        <v>0</v>
      </c>
      <c r="K51" s="31" t="str">
        <f t="shared" si="3"/>
        <v> </v>
      </c>
    </row>
    <row r="52" spans="1:11" ht="12.75">
      <c r="A52" s="162"/>
      <c r="B52" s="163"/>
      <c r="C52" s="37"/>
      <c r="D52" s="164"/>
      <c r="E52" s="157">
        <f aca="true" t="shared" si="12" ref="E52:E57">C52*D52</f>
        <v>0</v>
      </c>
      <c r="F52" s="165"/>
      <c r="G52" s="166"/>
      <c r="H52" s="166"/>
      <c r="I52" s="164"/>
      <c r="J52" s="157">
        <f t="shared" si="11"/>
        <v>0</v>
      </c>
      <c r="K52" s="31" t="str">
        <f t="shared" si="3"/>
        <v> </v>
      </c>
    </row>
    <row r="53" spans="1:11" ht="12.75">
      <c r="A53" s="162"/>
      <c r="B53" s="163"/>
      <c r="C53" s="37"/>
      <c r="D53" s="164"/>
      <c r="E53" s="157">
        <f t="shared" si="12"/>
        <v>0</v>
      </c>
      <c r="F53" s="165"/>
      <c r="G53" s="166"/>
      <c r="H53" s="166"/>
      <c r="I53" s="164"/>
      <c r="J53" s="157">
        <f t="shared" si="11"/>
        <v>0</v>
      </c>
      <c r="K53" s="31" t="str">
        <f t="shared" si="3"/>
        <v> </v>
      </c>
    </row>
    <row r="54" spans="1:11" ht="12.75">
      <c r="A54" s="162"/>
      <c r="B54" s="163"/>
      <c r="C54" s="37"/>
      <c r="D54" s="164"/>
      <c r="E54" s="157">
        <f t="shared" si="12"/>
        <v>0</v>
      </c>
      <c r="F54" s="165"/>
      <c r="G54" s="166"/>
      <c r="H54" s="166"/>
      <c r="I54" s="164"/>
      <c r="J54" s="157">
        <f t="shared" si="11"/>
        <v>0</v>
      </c>
      <c r="K54" s="31" t="str">
        <f t="shared" si="3"/>
        <v> </v>
      </c>
    </row>
    <row r="55" spans="1:11" ht="12.75">
      <c r="A55" s="162"/>
      <c r="B55" s="163"/>
      <c r="C55" s="37"/>
      <c r="D55" s="164"/>
      <c r="E55" s="157">
        <f t="shared" si="12"/>
        <v>0</v>
      </c>
      <c r="F55" s="165"/>
      <c r="G55" s="166"/>
      <c r="H55" s="166"/>
      <c r="I55" s="164"/>
      <c r="J55" s="157">
        <f t="shared" si="11"/>
        <v>0</v>
      </c>
      <c r="K55" s="31" t="str">
        <f t="shared" si="3"/>
        <v> </v>
      </c>
    </row>
    <row r="56" spans="1:11" ht="12.75">
      <c r="A56" s="162"/>
      <c r="B56" s="163"/>
      <c r="C56" s="37"/>
      <c r="D56" s="164"/>
      <c r="E56" s="157">
        <f t="shared" si="12"/>
        <v>0</v>
      </c>
      <c r="F56" s="165"/>
      <c r="G56" s="166"/>
      <c r="H56" s="166"/>
      <c r="I56" s="164"/>
      <c r="J56" s="157">
        <f t="shared" si="11"/>
        <v>0</v>
      </c>
      <c r="K56" s="31" t="str">
        <f t="shared" si="3"/>
        <v> </v>
      </c>
    </row>
    <row r="57" spans="1:11" ht="12.75">
      <c r="A57" s="162"/>
      <c r="B57" s="163"/>
      <c r="C57" s="37"/>
      <c r="D57" s="164"/>
      <c r="E57" s="157">
        <f t="shared" si="12"/>
        <v>0</v>
      </c>
      <c r="F57" s="165"/>
      <c r="G57" s="166"/>
      <c r="H57" s="166"/>
      <c r="I57" s="164"/>
      <c r="J57" s="157">
        <f t="shared" si="11"/>
        <v>0</v>
      </c>
      <c r="K57" s="31" t="str">
        <f t="shared" si="3"/>
        <v> </v>
      </c>
    </row>
    <row r="58" spans="1:11" ht="12.75">
      <c r="A58" s="162"/>
      <c r="B58" s="163"/>
      <c r="C58" s="37"/>
      <c r="D58" s="164"/>
      <c r="E58" s="157">
        <f>C58*D58</f>
        <v>0</v>
      </c>
      <c r="F58" s="165"/>
      <c r="G58" s="166"/>
      <c r="H58" s="166"/>
      <c r="I58" s="164"/>
      <c r="J58" s="157">
        <f t="shared" si="11"/>
        <v>0</v>
      </c>
      <c r="K58" s="31" t="str">
        <f t="shared" si="3"/>
        <v> </v>
      </c>
    </row>
    <row r="59" spans="1:11" ht="13.5" thickBot="1">
      <c r="A59" s="184"/>
      <c r="B59" s="185"/>
      <c r="C59" s="38"/>
      <c r="D59" s="186"/>
      <c r="E59" s="157">
        <f>C59*D59</f>
        <v>0</v>
      </c>
      <c r="F59" s="187"/>
      <c r="G59" s="188"/>
      <c r="H59" s="188"/>
      <c r="I59" s="189"/>
      <c r="J59" s="157">
        <f t="shared" si="11"/>
        <v>0</v>
      </c>
      <c r="K59" s="31" t="str">
        <f t="shared" si="3"/>
        <v> </v>
      </c>
    </row>
    <row r="60" spans="1:11" s="9" customFormat="1" ht="23.25" customHeight="1" thickBot="1">
      <c r="A60" s="417" t="s">
        <v>109</v>
      </c>
      <c r="B60" s="418"/>
      <c r="C60" s="418"/>
      <c r="D60" s="419"/>
      <c r="E60" s="149">
        <f aca="true" t="shared" si="13" ref="E60:J60">SUM(E61:E65)</f>
        <v>0</v>
      </c>
      <c r="F60" s="150">
        <f t="shared" si="13"/>
        <v>0</v>
      </c>
      <c r="G60" s="151">
        <f t="shared" si="13"/>
        <v>0</v>
      </c>
      <c r="H60" s="151">
        <f t="shared" si="13"/>
        <v>0</v>
      </c>
      <c r="I60" s="152">
        <f t="shared" si="13"/>
        <v>0</v>
      </c>
      <c r="J60" s="149">
        <f t="shared" si="13"/>
        <v>0</v>
      </c>
      <c r="K60" s="31" t="str">
        <f t="shared" si="3"/>
        <v> </v>
      </c>
    </row>
    <row r="61" spans="1:11" ht="14.25" customHeight="1">
      <c r="A61" s="154" t="s">
        <v>51</v>
      </c>
      <c r="B61" s="155"/>
      <c r="C61" s="35"/>
      <c r="D61" s="156"/>
      <c r="E61" s="157">
        <f>C61*D61</f>
        <v>0</v>
      </c>
      <c r="F61" s="158"/>
      <c r="G61" s="159"/>
      <c r="H61" s="159"/>
      <c r="I61" s="181"/>
      <c r="J61" s="157">
        <f>SUM(F61:I61)</f>
        <v>0</v>
      </c>
      <c r="K61" s="31" t="str">
        <f t="shared" si="3"/>
        <v> </v>
      </c>
    </row>
    <row r="62" spans="1:11" ht="12.75">
      <c r="A62" s="162" t="s">
        <v>89</v>
      </c>
      <c r="B62" s="163"/>
      <c r="C62" s="37"/>
      <c r="D62" s="164"/>
      <c r="E62" s="157">
        <f>C62*D62</f>
        <v>0</v>
      </c>
      <c r="F62" s="165"/>
      <c r="G62" s="166"/>
      <c r="H62" s="166"/>
      <c r="I62" s="164"/>
      <c r="J62" s="157">
        <f>SUM(F62:I62)</f>
        <v>0</v>
      </c>
      <c r="K62" s="31" t="str">
        <f t="shared" si="3"/>
        <v> </v>
      </c>
    </row>
    <row r="63" spans="1:11" ht="12.75">
      <c r="A63" s="162"/>
      <c r="B63" s="163"/>
      <c r="C63" s="37"/>
      <c r="D63" s="164"/>
      <c r="E63" s="157">
        <f>C63*D63</f>
        <v>0</v>
      </c>
      <c r="F63" s="165"/>
      <c r="G63" s="166"/>
      <c r="H63" s="166"/>
      <c r="I63" s="164"/>
      <c r="J63" s="157">
        <f>SUM(F63:I63)</f>
        <v>0</v>
      </c>
      <c r="K63" s="31" t="str">
        <f t="shared" si="3"/>
        <v> </v>
      </c>
    </row>
    <row r="64" spans="1:11" ht="12.75">
      <c r="A64" s="162"/>
      <c r="B64" s="163"/>
      <c r="C64" s="37"/>
      <c r="D64" s="164"/>
      <c r="E64" s="157">
        <f>C64*D64</f>
        <v>0</v>
      </c>
      <c r="F64" s="165"/>
      <c r="G64" s="166"/>
      <c r="H64" s="166"/>
      <c r="I64" s="164"/>
      <c r="J64" s="157">
        <f>SUM(F64:I64)</f>
        <v>0</v>
      </c>
      <c r="K64" s="31" t="str">
        <f t="shared" si="3"/>
        <v> </v>
      </c>
    </row>
    <row r="65" spans="1:11" ht="13.5" thickBot="1">
      <c r="A65" s="184"/>
      <c r="B65" s="185"/>
      <c r="C65" s="38"/>
      <c r="D65" s="186"/>
      <c r="E65" s="191">
        <f>C65*D65</f>
        <v>0</v>
      </c>
      <c r="F65" s="192"/>
      <c r="G65" s="193"/>
      <c r="H65" s="193"/>
      <c r="I65" s="186"/>
      <c r="J65" s="157">
        <f>SUM(F65:I65)</f>
        <v>0</v>
      </c>
      <c r="K65" s="31" t="str">
        <f t="shared" si="3"/>
        <v> </v>
      </c>
    </row>
    <row r="66" spans="1:11" s="6" customFormat="1" ht="21.75" customHeight="1" thickBot="1">
      <c r="A66" s="417" t="s">
        <v>110</v>
      </c>
      <c r="B66" s="418"/>
      <c r="C66" s="418"/>
      <c r="D66" s="419"/>
      <c r="E66" s="149">
        <f aca="true" t="shared" si="14" ref="E66:J66">SUM(E67:E73)</f>
        <v>0</v>
      </c>
      <c r="F66" s="150">
        <f t="shared" si="14"/>
        <v>0</v>
      </c>
      <c r="G66" s="151">
        <f t="shared" si="14"/>
        <v>0</v>
      </c>
      <c r="H66" s="151">
        <f t="shared" si="14"/>
        <v>0</v>
      </c>
      <c r="I66" s="152">
        <f t="shared" si="14"/>
        <v>0</v>
      </c>
      <c r="J66" s="149">
        <f t="shared" si="14"/>
        <v>0</v>
      </c>
      <c r="K66" s="31" t="str">
        <f t="shared" si="3"/>
        <v> </v>
      </c>
    </row>
    <row r="67" spans="1:11" ht="12.75">
      <c r="A67" s="154" t="s">
        <v>52</v>
      </c>
      <c r="B67" s="155"/>
      <c r="C67" s="35"/>
      <c r="D67" s="156"/>
      <c r="E67" s="157">
        <f aca="true" t="shared" si="15" ref="E67:E73">C67*D67</f>
        <v>0</v>
      </c>
      <c r="F67" s="158"/>
      <c r="G67" s="159"/>
      <c r="H67" s="159"/>
      <c r="I67" s="181"/>
      <c r="J67" s="157">
        <f>SUM(F67:I67)</f>
        <v>0</v>
      </c>
      <c r="K67" s="31" t="str">
        <f t="shared" si="3"/>
        <v> </v>
      </c>
    </row>
    <row r="68" spans="1:11" ht="12.75">
      <c r="A68" s="162" t="s">
        <v>90</v>
      </c>
      <c r="B68" s="163"/>
      <c r="C68" s="37"/>
      <c r="D68" s="164"/>
      <c r="E68" s="157">
        <f t="shared" si="15"/>
        <v>0</v>
      </c>
      <c r="F68" s="165"/>
      <c r="G68" s="166"/>
      <c r="H68" s="166"/>
      <c r="I68" s="164"/>
      <c r="J68" s="157">
        <f aca="true" t="shared" si="16" ref="J68:J73">SUM(F68:I68)</f>
        <v>0</v>
      </c>
      <c r="K68" s="31" t="str">
        <f t="shared" si="3"/>
        <v> </v>
      </c>
    </row>
    <row r="69" spans="1:11" ht="12.75">
      <c r="A69" s="162"/>
      <c r="B69" s="163"/>
      <c r="C69" s="37"/>
      <c r="D69" s="164"/>
      <c r="E69" s="157">
        <f t="shared" si="15"/>
        <v>0</v>
      </c>
      <c r="F69" s="165"/>
      <c r="G69" s="166"/>
      <c r="H69" s="166"/>
      <c r="I69" s="164"/>
      <c r="J69" s="157">
        <f t="shared" si="16"/>
        <v>0</v>
      </c>
      <c r="K69" s="31" t="str">
        <f t="shared" si="3"/>
        <v> </v>
      </c>
    </row>
    <row r="70" spans="1:11" ht="12.75">
      <c r="A70" s="162"/>
      <c r="B70" s="163"/>
      <c r="C70" s="37"/>
      <c r="D70" s="164"/>
      <c r="E70" s="157">
        <f t="shared" si="15"/>
        <v>0</v>
      </c>
      <c r="F70" s="165"/>
      <c r="G70" s="166"/>
      <c r="H70" s="166"/>
      <c r="I70" s="164"/>
      <c r="J70" s="157">
        <f t="shared" si="16"/>
        <v>0</v>
      </c>
      <c r="K70" s="31" t="str">
        <f t="shared" si="3"/>
        <v> </v>
      </c>
    </row>
    <row r="71" spans="1:11" ht="12.75">
      <c r="A71" s="162"/>
      <c r="B71" s="163"/>
      <c r="C71" s="37"/>
      <c r="D71" s="164"/>
      <c r="E71" s="157">
        <f t="shared" si="15"/>
        <v>0</v>
      </c>
      <c r="F71" s="165"/>
      <c r="G71" s="166"/>
      <c r="H71" s="166"/>
      <c r="I71" s="164"/>
      <c r="J71" s="157">
        <f t="shared" si="16"/>
        <v>0</v>
      </c>
      <c r="K71" s="31" t="str">
        <f t="shared" si="3"/>
        <v> </v>
      </c>
    </row>
    <row r="72" spans="1:11" ht="12.75">
      <c r="A72" s="162"/>
      <c r="B72" s="163"/>
      <c r="C72" s="37"/>
      <c r="D72" s="164"/>
      <c r="E72" s="157">
        <f t="shared" si="15"/>
        <v>0</v>
      </c>
      <c r="F72" s="165"/>
      <c r="G72" s="166"/>
      <c r="H72" s="166"/>
      <c r="I72" s="164"/>
      <c r="J72" s="157">
        <f t="shared" si="16"/>
        <v>0</v>
      </c>
      <c r="K72" s="31" t="str">
        <f t="shared" si="3"/>
        <v> </v>
      </c>
    </row>
    <row r="73" spans="1:11" ht="13.5" thickBot="1">
      <c r="A73" s="184"/>
      <c r="B73" s="185"/>
      <c r="C73" s="38"/>
      <c r="D73" s="186"/>
      <c r="E73" s="157">
        <f t="shared" si="15"/>
        <v>0</v>
      </c>
      <c r="F73" s="187"/>
      <c r="G73" s="188"/>
      <c r="H73" s="188"/>
      <c r="I73" s="189"/>
      <c r="J73" s="157">
        <f t="shared" si="16"/>
        <v>0</v>
      </c>
      <c r="K73" s="31" t="str">
        <f t="shared" si="3"/>
        <v> </v>
      </c>
    </row>
    <row r="74" spans="1:12" s="6" customFormat="1" ht="24.75" customHeight="1" thickBot="1">
      <c r="A74" s="417" t="s">
        <v>111</v>
      </c>
      <c r="B74" s="418"/>
      <c r="C74" s="418"/>
      <c r="D74" s="419"/>
      <c r="E74" s="149">
        <f aca="true" t="shared" si="17" ref="E74:J74">SUM(E75:E80)</f>
        <v>0</v>
      </c>
      <c r="F74" s="150">
        <f t="shared" si="17"/>
        <v>0</v>
      </c>
      <c r="G74" s="151">
        <f t="shared" si="17"/>
        <v>0</v>
      </c>
      <c r="H74" s="151">
        <f t="shared" si="17"/>
        <v>0</v>
      </c>
      <c r="I74" s="152">
        <f t="shared" si="17"/>
        <v>0</v>
      </c>
      <c r="J74" s="149">
        <f t="shared" si="17"/>
        <v>0</v>
      </c>
      <c r="K74" s="31" t="str">
        <f t="shared" si="3"/>
        <v> </v>
      </c>
      <c r="L74" s="10"/>
    </row>
    <row r="75" spans="1:11" ht="12.75">
      <c r="A75" s="242" t="s">
        <v>124</v>
      </c>
      <c r="B75" s="155"/>
      <c r="C75" s="35"/>
      <c r="D75" s="156"/>
      <c r="E75" s="157">
        <f aca="true" t="shared" si="18" ref="E75:E80">C75*D75</f>
        <v>0</v>
      </c>
      <c r="F75" s="194"/>
      <c r="G75" s="195"/>
      <c r="H75" s="195"/>
      <c r="I75" s="156"/>
      <c r="J75" s="157">
        <f aca="true" t="shared" si="19" ref="J75:J80">SUM(F75:I75)</f>
        <v>0</v>
      </c>
      <c r="K75" s="31" t="str">
        <f t="shared" si="3"/>
        <v> </v>
      </c>
    </row>
    <row r="76" spans="1:11" ht="12.75">
      <c r="A76" s="243" t="s">
        <v>125</v>
      </c>
      <c r="B76" s="163"/>
      <c r="C76" s="37"/>
      <c r="D76" s="164"/>
      <c r="E76" s="157">
        <f t="shared" si="18"/>
        <v>0</v>
      </c>
      <c r="F76" s="165"/>
      <c r="G76" s="166"/>
      <c r="H76" s="166"/>
      <c r="I76" s="164"/>
      <c r="J76" s="157">
        <f t="shared" si="19"/>
        <v>0</v>
      </c>
      <c r="K76" s="31" t="str">
        <f t="shared" si="3"/>
        <v> </v>
      </c>
    </row>
    <row r="77" spans="1:11" ht="12.75">
      <c r="A77" s="243"/>
      <c r="B77" s="163"/>
      <c r="C77" s="37"/>
      <c r="D77" s="164"/>
      <c r="E77" s="157">
        <f t="shared" si="18"/>
        <v>0</v>
      </c>
      <c r="F77" s="158"/>
      <c r="G77" s="166"/>
      <c r="H77" s="166"/>
      <c r="I77" s="164"/>
      <c r="J77" s="157">
        <f t="shared" si="19"/>
        <v>0</v>
      </c>
      <c r="K77" s="31" t="str">
        <f t="shared" si="3"/>
        <v> </v>
      </c>
    </row>
    <row r="78" spans="1:11" ht="12.75">
      <c r="A78" s="243"/>
      <c r="B78" s="163"/>
      <c r="C78" s="37"/>
      <c r="D78" s="164"/>
      <c r="E78" s="157">
        <f t="shared" si="18"/>
        <v>0</v>
      </c>
      <c r="F78" s="165"/>
      <c r="G78" s="166"/>
      <c r="H78" s="166"/>
      <c r="I78" s="164"/>
      <c r="J78" s="157">
        <f t="shared" si="19"/>
        <v>0</v>
      </c>
      <c r="K78" s="31" t="str">
        <f t="shared" si="3"/>
        <v> </v>
      </c>
    </row>
    <row r="79" spans="1:11" ht="12.75">
      <c r="A79" s="245"/>
      <c r="B79" s="246"/>
      <c r="C79" s="247"/>
      <c r="D79" s="189"/>
      <c r="E79" s="157">
        <f t="shared" si="18"/>
        <v>0</v>
      </c>
      <c r="F79" s="158"/>
      <c r="G79" s="188"/>
      <c r="H79" s="188"/>
      <c r="I79" s="189"/>
      <c r="J79" s="157">
        <f t="shared" si="19"/>
        <v>0</v>
      </c>
      <c r="K79" s="31" t="str">
        <f t="shared" si="3"/>
        <v> </v>
      </c>
    </row>
    <row r="80" spans="1:11" ht="13.5" thickBot="1">
      <c r="A80" s="244"/>
      <c r="B80" s="185"/>
      <c r="C80" s="38"/>
      <c r="D80" s="186"/>
      <c r="E80" s="157">
        <f t="shared" si="18"/>
        <v>0</v>
      </c>
      <c r="F80" s="165"/>
      <c r="G80" s="193"/>
      <c r="H80" s="193"/>
      <c r="I80" s="186"/>
      <c r="J80" s="157">
        <f t="shared" si="19"/>
        <v>0</v>
      </c>
      <c r="K80" s="31" t="str">
        <f t="shared" si="3"/>
        <v> </v>
      </c>
    </row>
    <row r="81" spans="1:11" s="6" customFormat="1" ht="25.5" customHeight="1" thickBot="1">
      <c r="A81" s="417" t="s">
        <v>112</v>
      </c>
      <c r="B81" s="418"/>
      <c r="C81" s="418"/>
      <c r="D81" s="419"/>
      <c r="E81" s="149">
        <f aca="true" t="shared" si="20" ref="E81:J81">SUM(E82:E86)</f>
        <v>0</v>
      </c>
      <c r="F81" s="150">
        <f t="shared" si="20"/>
        <v>0</v>
      </c>
      <c r="G81" s="151">
        <f t="shared" si="20"/>
        <v>0</v>
      </c>
      <c r="H81" s="151">
        <f t="shared" si="20"/>
        <v>0</v>
      </c>
      <c r="I81" s="152">
        <f t="shared" si="20"/>
        <v>0</v>
      </c>
      <c r="J81" s="149">
        <f t="shared" si="20"/>
        <v>0</v>
      </c>
      <c r="K81" s="31" t="str">
        <f t="shared" si="3"/>
        <v> </v>
      </c>
    </row>
    <row r="82" spans="1:11" ht="14.25" customHeight="1">
      <c r="A82" s="154" t="s">
        <v>53</v>
      </c>
      <c r="B82" s="155"/>
      <c r="C82" s="35"/>
      <c r="D82" s="156"/>
      <c r="E82" s="157">
        <f>C82*D82</f>
        <v>0</v>
      </c>
      <c r="F82" s="194"/>
      <c r="G82" s="195"/>
      <c r="H82" s="195"/>
      <c r="I82" s="156"/>
      <c r="J82" s="157">
        <f>SUM(F82:I82)</f>
        <v>0</v>
      </c>
      <c r="K82" s="31" t="str">
        <f t="shared" si="3"/>
        <v> </v>
      </c>
    </row>
    <row r="83" spans="1:11" ht="12.75">
      <c r="A83" s="162" t="s">
        <v>91</v>
      </c>
      <c r="B83" s="163"/>
      <c r="C83" s="37"/>
      <c r="D83" s="164"/>
      <c r="E83" s="157">
        <f>C83*D83</f>
        <v>0</v>
      </c>
      <c r="F83" s="165"/>
      <c r="G83" s="166"/>
      <c r="H83" s="166"/>
      <c r="I83" s="164"/>
      <c r="J83" s="157">
        <f>SUM(F83:I83)</f>
        <v>0</v>
      </c>
      <c r="K83" s="31" t="str">
        <f aca="true" t="shared" si="21" ref="K83:K89">IF(E83=J83," ","Eelarve ja fin.allikad pole omavahel tasakaalus")</f>
        <v> </v>
      </c>
    </row>
    <row r="84" spans="1:11" ht="12.75">
      <c r="A84" s="162"/>
      <c r="B84" s="163"/>
      <c r="C84" s="37"/>
      <c r="D84" s="164"/>
      <c r="E84" s="157">
        <f>C84*D84</f>
        <v>0</v>
      </c>
      <c r="F84" s="165"/>
      <c r="G84" s="166"/>
      <c r="H84" s="166"/>
      <c r="I84" s="164"/>
      <c r="J84" s="157">
        <f>SUM(F84:I84)</f>
        <v>0</v>
      </c>
      <c r="K84" s="31" t="str">
        <f t="shared" si="21"/>
        <v> </v>
      </c>
    </row>
    <row r="85" spans="1:11" ht="12.75">
      <c r="A85" s="196"/>
      <c r="B85" s="163"/>
      <c r="C85" s="37"/>
      <c r="D85" s="164"/>
      <c r="E85" s="157">
        <f>C85*D85</f>
        <v>0</v>
      </c>
      <c r="F85" s="165"/>
      <c r="G85" s="166"/>
      <c r="H85" s="166"/>
      <c r="I85" s="164"/>
      <c r="J85" s="157">
        <f>SUM(F85:I85)</f>
        <v>0</v>
      </c>
      <c r="K85" s="31" t="str">
        <f t="shared" si="21"/>
        <v> </v>
      </c>
    </row>
    <row r="86" spans="1:11" ht="13.5" thickBot="1">
      <c r="A86" s="184"/>
      <c r="B86" s="185"/>
      <c r="C86" s="38"/>
      <c r="D86" s="186"/>
      <c r="E86" s="191">
        <f>C86*D86</f>
        <v>0</v>
      </c>
      <c r="F86" s="192"/>
      <c r="G86" s="193"/>
      <c r="H86" s="193"/>
      <c r="I86" s="186"/>
      <c r="J86" s="157">
        <f>SUM(F86:I86)</f>
        <v>0</v>
      </c>
      <c r="K86" s="31" t="str">
        <f t="shared" si="21"/>
        <v> </v>
      </c>
    </row>
    <row r="87" spans="1:11" s="2" customFormat="1" ht="38.25" customHeight="1" thickBot="1">
      <c r="A87" s="445" t="s">
        <v>114</v>
      </c>
      <c r="B87" s="446"/>
      <c r="C87" s="446"/>
      <c r="D87" s="447"/>
      <c r="E87" s="153">
        <f>F87</f>
        <v>0</v>
      </c>
      <c r="F87" s="237"/>
      <c r="G87" s="151" t="s">
        <v>11</v>
      </c>
      <c r="H87" s="151" t="s">
        <v>11</v>
      </c>
      <c r="I87" s="152" t="s">
        <v>11</v>
      </c>
      <c r="J87" s="153">
        <f>F87</f>
        <v>0</v>
      </c>
      <c r="K87" s="31" t="str">
        <f t="shared" si="21"/>
        <v> </v>
      </c>
    </row>
    <row r="88" spans="1:11" s="2" customFormat="1" ht="21" customHeight="1" thickBot="1">
      <c r="A88" s="448" t="s">
        <v>92</v>
      </c>
      <c r="B88" s="449"/>
      <c r="C88" s="449"/>
      <c r="D88" s="450"/>
      <c r="E88" s="197"/>
      <c r="F88" s="238" t="e">
        <f>F87/F89</f>
        <v>#DIV/0!</v>
      </c>
      <c r="G88" s="198"/>
      <c r="H88" s="198"/>
      <c r="I88" s="199"/>
      <c r="J88" s="197"/>
      <c r="K88" s="31"/>
    </row>
    <row r="89" spans="1:11" s="2" customFormat="1" ht="39" customHeight="1" thickBot="1">
      <c r="A89" s="444" t="s">
        <v>93</v>
      </c>
      <c r="B89" s="418"/>
      <c r="C89" s="418"/>
      <c r="D89" s="419"/>
      <c r="E89" s="200">
        <f>E87+E81+E74+E66+E60+E49+E41+E30+E19</f>
        <v>0</v>
      </c>
      <c r="F89" s="201">
        <f>F87+F81+F74+F66+F60+F49+F41+F30+F19</f>
        <v>0</v>
      </c>
      <c r="G89" s="202">
        <f>G81+G74+G66+G60+G49+G41+G30+G19</f>
        <v>0</v>
      </c>
      <c r="H89" s="203">
        <f>+H81+H74+H66+H60+H49+H41+H30+H19</f>
        <v>0</v>
      </c>
      <c r="I89" s="204">
        <f>I81+I74+I66+I60+I49+I41+I30+I19</f>
        <v>0</v>
      </c>
      <c r="J89" s="200">
        <f>J87+J81+J74+J66+J60+J49+J41+J30+J19</f>
        <v>0</v>
      </c>
      <c r="K89" s="31" t="str">
        <f t="shared" si="21"/>
        <v> </v>
      </c>
    </row>
    <row r="90" spans="1:11" s="2" customFormat="1" ht="24" customHeight="1">
      <c r="A90" s="415" t="s">
        <v>94</v>
      </c>
      <c r="B90" s="416"/>
      <c r="C90" s="416"/>
      <c r="D90" s="416"/>
      <c r="E90" s="24"/>
      <c r="F90" s="22" t="e">
        <f>F89/E89</f>
        <v>#DIV/0!</v>
      </c>
      <c r="G90" s="473"/>
      <c r="H90" s="474"/>
      <c r="I90" s="474"/>
      <c r="J90" s="475"/>
      <c r="K90" s="31"/>
    </row>
    <row r="91" spans="1:11" s="2" customFormat="1" ht="24.75" customHeight="1">
      <c r="A91" s="426" t="s">
        <v>95</v>
      </c>
      <c r="B91" s="427"/>
      <c r="C91" s="427"/>
      <c r="D91" s="427"/>
      <c r="E91" s="460"/>
      <c r="F91" s="461"/>
      <c r="G91" s="467">
        <f>SUM(G89:I89)</f>
        <v>0</v>
      </c>
      <c r="H91" s="468"/>
      <c r="I91" s="468"/>
      <c r="J91" s="25"/>
      <c r="K91" s="31"/>
    </row>
    <row r="92" spans="1:11" s="2" customFormat="1" ht="27" customHeight="1">
      <c r="A92" s="426" t="s">
        <v>15</v>
      </c>
      <c r="B92" s="427"/>
      <c r="C92" s="427"/>
      <c r="D92" s="427"/>
      <c r="E92" s="460"/>
      <c r="F92" s="461"/>
      <c r="G92" s="23" t="e">
        <f>G89/G91</f>
        <v>#DIV/0!</v>
      </c>
      <c r="H92" s="23" t="e">
        <f>H89/G91</f>
        <v>#DIV/0!</v>
      </c>
      <c r="I92" s="23" t="e">
        <f>I89/G91</f>
        <v>#DIV/0!</v>
      </c>
      <c r="J92" s="25"/>
      <c r="K92" s="31"/>
    </row>
    <row r="93" spans="1:11" s="2" customFormat="1" ht="27" customHeight="1" hidden="1">
      <c r="A93" s="451" t="s">
        <v>96</v>
      </c>
      <c r="B93" s="452"/>
      <c r="C93" s="452"/>
      <c r="D93" s="453"/>
      <c r="E93" s="460"/>
      <c r="F93" s="462"/>
      <c r="G93" s="461"/>
      <c r="H93" s="466">
        <f>H89+I89</f>
        <v>0</v>
      </c>
      <c r="I93" s="466"/>
      <c r="J93" s="25"/>
      <c r="K93" s="31"/>
    </row>
    <row r="94" spans="1:11" s="2" customFormat="1" ht="27" customHeight="1" hidden="1">
      <c r="A94" s="422" t="s">
        <v>97</v>
      </c>
      <c r="B94" s="423"/>
      <c r="C94" s="423"/>
      <c r="D94" s="424"/>
      <c r="E94" s="463"/>
      <c r="F94" s="464"/>
      <c r="G94" s="465"/>
      <c r="H94" s="402" t="e">
        <f>H93/G91</f>
        <v>#DIV/0!</v>
      </c>
      <c r="I94" s="403"/>
      <c r="J94" s="25"/>
      <c r="K94" s="31"/>
    </row>
    <row r="95" spans="1:11" s="2" customFormat="1" ht="24" customHeight="1" thickBot="1">
      <c r="A95" s="404" t="s">
        <v>98</v>
      </c>
      <c r="B95" s="405"/>
      <c r="C95" s="405"/>
      <c r="D95" s="405"/>
      <c r="E95" s="26">
        <v>1</v>
      </c>
      <c r="F95" s="27" t="e">
        <f>F89/E89</f>
        <v>#DIV/0!</v>
      </c>
      <c r="G95" s="27" t="e">
        <f>G89/E89</f>
        <v>#DIV/0!</v>
      </c>
      <c r="H95" s="27" t="e">
        <f>H89/E89</f>
        <v>#DIV/0!</v>
      </c>
      <c r="I95" s="27" t="e">
        <f>I89/E89</f>
        <v>#DIV/0!</v>
      </c>
      <c r="J95" s="28" t="e">
        <f>J89/E89</f>
        <v>#DIV/0!</v>
      </c>
      <c r="K95" s="32"/>
    </row>
    <row r="96" spans="2:10" ht="11.25" customHeight="1">
      <c r="B96" s="4"/>
      <c r="C96" s="4"/>
      <c r="D96" s="4"/>
      <c r="E96" s="11"/>
      <c r="F96" s="11"/>
      <c r="G96" s="11"/>
      <c r="H96" s="469" t="e">
        <f>(H89+I89)/E89</f>
        <v>#DIV/0!</v>
      </c>
      <c r="I96" s="469"/>
      <c r="J96" s="12"/>
    </row>
    <row r="97" spans="2:11" s="33" customFormat="1" ht="9.75" customHeight="1">
      <c r="B97" s="34"/>
      <c r="C97" s="34"/>
      <c r="D97" s="34"/>
      <c r="E97" s="34"/>
      <c r="F97" s="34"/>
      <c r="G97" s="34"/>
      <c r="H97" s="34"/>
      <c r="I97" s="34"/>
      <c r="K97" s="29"/>
    </row>
    <row r="98" spans="1:11" s="257" customFormat="1" ht="9.75" customHeight="1">
      <c r="A98" s="425" t="s">
        <v>14</v>
      </c>
      <c r="B98" s="425"/>
      <c r="C98" s="425"/>
      <c r="D98" s="425"/>
      <c r="E98" s="259"/>
      <c r="F98" s="259"/>
      <c r="G98" s="259"/>
      <c r="H98" s="259"/>
      <c r="I98" s="259"/>
      <c r="J98" s="260"/>
      <c r="K98" s="258"/>
    </row>
    <row r="99" spans="1:11" s="257" customFormat="1" ht="9.75" customHeight="1">
      <c r="A99" s="398" t="s">
        <v>9</v>
      </c>
      <c r="B99" s="398"/>
      <c r="C99" s="398"/>
      <c r="D99" s="398"/>
      <c r="E99" s="261" t="str">
        <f>IF(E89=J89,"JAH"," ")</f>
        <v>JAH</v>
      </c>
      <c r="F99" s="399" t="str">
        <f>IF(E89=J89," ","EI")</f>
        <v> </v>
      </c>
      <c r="G99" s="399"/>
      <c r="H99" s="399"/>
      <c r="I99" s="399"/>
      <c r="J99" s="399"/>
      <c r="K99" s="258"/>
    </row>
    <row r="100" spans="1:11" s="257" customFormat="1" ht="9.75" customHeight="1">
      <c r="A100" s="398" t="s">
        <v>10</v>
      </c>
      <c r="B100" s="398"/>
      <c r="C100" s="398"/>
      <c r="D100" s="398"/>
      <c r="E100" s="261" t="e">
        <f>IF(F95&lt;=90%,"JAH"," ")</f>
        <v>#DIV/0!</v>
      </c>
      <c r="F100" s="407" t="e">
        <f>IF(F95&gt;90%,"EI,  KÜSK toetus on suurem kui 90% projekti eelarvest"," ")</f>
        <v>#DIV/0!</v>
      </c>
      <c r="G100" s="407"/>
      <c r="H100" s="407"/>
      <c r="I100" s="407"/>
      <c r="J100" s="407"/>
      <c r="K100" s="258"/>
    </row>
    <row r="101" spans="1:11" s="257" customFormat="1" ht="9.75" customHeight="1">
      <c r="A101" s="398" t="s">
        <v>12</v>
      </c>
      <c r="B101" s="398"/>
      <c r="C101" s="398"/>
      <c r="D101" s="398"/>
      <c r="E101" s="261" t="e">
        <f>IF(F88&lt;=10%,"JAH"," ")</f>
        <v>#DIV/0!</v>
      </c>
      <c r="F101" s="407" t="e">
        <f>IF(F88&lt;=10%," ","EI, tegevus/arenduskulud ületavad 10% KÜSK kogutoetusest")</f>
        <v>#DIV/0!</v>
      </c>
      <c r="G101" s="407"/>
      <c r="H101" s="407"/>
      <c r="I101" s="407"/>
      <c r="J101" s="407"/>
      <c r="K101" s="258"/>
    </row>
    <row r="102" spans="1:11" s="257" customFormat="1" ht="9.75" customHeight="1">
      <c r="A102" s="398" t="s">
        <v>60</v>
      </c>
      <c r="B102" s="398"/>
      <c r="C102" s="398"/>
      <c r="D102" s="398"/>
      <c r="E102" s="261" t="e">
        <f>IF(G95&gt;=5%,"JAH","")</f>
        <v>#DIV/0!</v>
      </c>
      <c r="F102" s="401" t="e">
        <f>IF(G95&gt;=5%," ","EI, rahaline osa on alla 5% projekti eelarvest")</f>
        <v>#DIV/0!</v>
      </c>
      <c r="G102" s="401"/>
      <c r="H102" s="401"/>
      <c r="I102" s="401"/>
      <c r="J102" s="401"/>
      <c r="K102" s="258"/>
    </row>
    <row r="103" spans="1:11" s="257" customFormat="1" ht="9.75" customHeight="1">
      <c r="A103" s="406" t="s">
        <v>99</v>
      </c>
      <c r="B103" s="406"/>
      <c r="C103" s="406"/>
      <c r="D103" s="406"/>
      <c r="E103" s="261" t="e">
        <f>IF(H96&lt;=5%,"JAH"," ")</f>
        <v>#DIV/0!</v>
      </c>
      <c r="F103" s="401" t="e">
        <f>IF(H96&lt;=5%," ","EI, mitterahaline osa on üle 5% projekti eelarvest")</f>
        <v>#DIV/0!</v>
      </c>
      <c r="G103" s="401"/>
      <c r="H103" s="401"/>
      <c r="I103" s="401"/>
      <c r="J103" s="401"/>
      <c r="K103" s="258"/>
    </row>
    <row r="104" spans="1:11" s="257" customFormat="1" ht="9.75" customHeight="1">
      <c r="A104" s="398" t="s">
        <v>100</v>
      </c>
      <c r="B104" s="398"/>
      <c r="C104" s="398"/>
      <c r="D104" s="398"/>
      <c r="E104" s="261" t="str">
        <f>IF((F89&lt;=B105),"JAH"," ")</f>
        <v>JAH</v>
      </c>
      <c r="F104" s="399" t="str">
        <f>IF(OR(F89&gt;B105),"EI, toetuse summa ei vasta tingimustele"," ")</f>
        <v> </v>
      </c>
      <c r="G104" s="399"/>
      <c r="H104" s="399"/>
      <c r="I104" s="399"/>
      <c r="J104" s="399"/>
      <c r="K104" s="258"/>
    </row>
    <row r="105" spans="1:11" s="33" customFormat="1" ht="11.25" customHeight="1">
      <c r="A105" s="272" t="s">
        <v>101</v>
      </c>
      <c r="B105" s="400">
        <v>12000</v>
      </c>
      <c r="C105" s="400"/>
      <c r="D105" s="400"/>
      <c r="E105" s="259"/>
      <c r="F105" s="259"/>
      <c r="G105" s="259"/>
      <c r="H105" s="259"/>
      <c r="I105" s="259"/>
      <c r="J105" s="260"/>
      <c r="K105" s="29"/>
    </row>
    <row r="106" spans="1:11" s="33" customFormat="1" ht="12.75">
      <c r="A106" s="260"/>
      <c r="B106" s="259"/>
      <c r="C106" s="259"/>
      <c r="D106" s="259"/>
      <c r="E106" s="259"/>
      <c r="F106" s="259"/>
      <c r="G106" s="259"/>
      <c r="H106" s="259"/>
      <c r="I106" s="259"/>
      <c r="J106" s="260"/>
      <c r="K106" s="29"/>
    </row>
    <row r="108" spans="1:10" ht="21.75" customHeight="1">
      <c r="A108" s="488"/>
      <c r="B108" s="488"/>
      <c r="C108" s="488"/>
      <c r="E108" s="489"/>
      <c r="F108" s="490"/>
      <c r="G108" s="490"/>
      <c r="H108" s="490"/>
      <c r="I108" s="490"/>
      <c r="J108" s="490"/>
    </row>
  </sheetData>
  <sheetProtection password="CA1D" sheet="1"/>
  <mergeCells count="71">
    <mergeCell ref="A108:C108"/>
    <mergeCell ref="E108:J108"/>
    <mergeCell ref="E1:F1"/>
    <mergeCell ref="E2:F2"/>
    <mergeCell ref="E3:F3"/>
    <mergeCell ref="E5:J5"/>
    <mergeCell ref="B2:D2"/>
    <mergeCell ref="B3:D3"/>
    <mergeCell ref="A5:D5"/>
    <mergeCell ref="G4:J4"/>
    <mergeCell ref="E15:E17"/>
    <mergeCell ref="G90:J90"/>
    <mergeCell ref="E91:F91"/>
    <mergeCell ref="G15:I15"/>
    <mergeCell ref="H16:I16"/>
    <mergeCell ref="B12:D12"/>
    <mergeCell ref="E11:J12"/>
    <mergeCell ref="J15:J17"/>
    <mergeCell ref="A30:D30"/>
    <mergeCell ref="A41:D41"/>
    <mergeCell ref="F99:J99"/>
    <mergeCell ref="E92:F92"/>
    <mergeCell ref="E93:G93"/>
    <mergeCell ref="E94:G94"/>
    <mergeCell ref="H93:I93"/>
    <mergeCell ref="G91:I91"/>
    <mergeCell ref="H96:I96"/>
    <mergeCell ref="F100:J100"/>
    <mergeCell ref="A14:E14"/>
    <mergeCell ref="A101:D101"/>
    <mergeCell ref="A89:D89"/>
    <mergeCell ref="A87:D87"/>
    <mergeCell ref="A88:D88"/>
    <mergeCell ref="A81:D81"/>
    <mergeCell ref="A93:D93"/>
    <mergeCell ref="F14:J14"/>
    <mergeCell ref="F15:F17"/>
    <mergeCell ref="B9:J9"/>
    <mergeCell ref="B10:J10"/>
    <mergeCell ref="B11:D11"/>
    <mergeCell ref="D6:F6"/>
    <mergeCell ref="G6:J6"/>
    <mergeCell ref="G7:J7"/>
    <mergeCell ref="G8:J8"/>
    <mergeCell ref="A49:D49"/>
    <mergeCell ref="A102:D102"/>
    <mergeCell ref="A94:D94"/>
    <mergeCell ref="A98:D98"/>
    <mergeCell ref="A99:D99"/>
    <mergeCell ref="A92:D92"/>
    <mergeCell ref="A91:D91"/>
    <mergeCell ref="A15:A17"/>
    <mergeCell ref="B15:B17"/>
    <mergeCell ref="C15:C17"/>
    <mergeCell ref="D15:D17"/>
    <mergeCell ref="G16:G17"/>
    <mergeCell ref="A90:D90"/>
    <mergeCell ref="A60:D60"/>
    <mergeCell ref="A66:D66"/>
    <mergeCell ref="A74:D74"/>
    <mergeCell ref="A19:D19"/>
    <mergeCell ref="A104:D104"/>
    <mergeCell ref="F104:J104"/>
    <mergeCell ref="B105:D105"/>
    <mergeCell ref="F102:J102"/>
    <mergeCell ref="A100:D100"/>
    <mergeCell ref="H94:I94"/>
    <mergeCell ref="A95:D95"/>
    <mergeCell ref="A103:D103"/>
    <mergeCell ref="F103:J103"/>
    <mergeCell ref="F101:J101"/>
  </mergeCells>
  <conditionalFormatting sqref="F87">
    <cfRule type="cellIs" priority="3" dxfId="1" operator="lessThanOrEqual" stopIfTrue="1">
      <formula>$F$89*10%</formula>
    </cfRule>
    <cfRule type="cellIs" priority="4" dxfId="0" operator="greaterThan" stopIfTrue="1">
      <formula>$F$89*10%</formula>
    </cfRule>
  </conditionalFormatting>
  <conditionalFormatting sqref="F87">
    <cfRule type="cellIs" priority="1" dxfId="1" operator="lessThanOrEqual" stopIfTrue="1">
      <formula>$F$89*10%</formula>
    </cfRule>
    <cfRule type="cellIs" priority="2" dxfId="0" operator="greaterThan" stopIfTrue="1">
      <formula>$F$89*10%</formula>
    </cfRule>
  </conditionalFormatting>
  <dataValidations count="1">
    <dataValidation type="decimal" operator="lessThanOrEqual" allowBlank="1" showErrorMessage="1" error="Summa peab olema väiksem kui 10% KÜSK toetusest" sqref="F87">
      <formula1>F89*10%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5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52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27" customHeight="1">
      <c r="A1" s="119" t="s">
        <v>102</v>
      </c>
      <c r="C1" s="117"/>
    </row>
    <row r="2" spans="1:3" s="2" customFormat="1" ht="18" customHeight="1">
      <c r="A2" s="119"/>
      <c r="C2" s="117"/>
    </row>
    <row r="3" spans="1:2" s="2" customFormat="1" ht="28.5" customHeight="1">
      <c r="A3" s="249" t="s">
        <v>54</v>
      </c>
      <c r="B3" s="248" t="s">
        <v>128</v>
      </c>
    </row>
    <row r="4" spans="1:2" s="2" customFormat="1" ht="28.5" customHeight="1">
      <c r="A4" s="249"/>
      <c r="B4" s="248" t="s">
        <v>148</v>
      </c>
    </row>
    <row r="5" spans="1:2" s="2" customFormat="1" ht="12.75" customHeight="1">
      <c r="A5" s="249"/>
      <c r="B5" s="118" t="s">
        <v>103</v>
      </c>
    </row>
    <row r="6" spans="1:2" s="2" customFormat="1" ht="18.75" customHeight="1">
      <c r="A6" s="249" t="s">
        <v>55</v>
      </c>
      <c r="B6" s="298" t="s">
        <v>143</v>
      </c>
    </row>
    <row r="7" spans="1:2" s="2" customFormat="1" ht="19.5" customHeight="1">
      <c r="A7" s="249"/>
      <c r="B7" s="297" t="s">
        <v>140</v>
      </c>
    </row>
    <row r="8" spans="1:2" s="2" customFormat="1" ht="19.5" customHeight="1">
      <c r="A8" s="249"/>
      <c r="B8" s="297" t="s">
        <v>141</v>
      </c>
    </row>
    <row r="9" spans="1:2" s="2" customFormat="1" ht="30" customHeight="1">
      <c r="A9" s="249"/>
      <c r="B9" s="297" t="s">
        <v>142</v>
      </c>
    </row>
    <row r="10" spans="1:2" s="2" customFormat="1" ht="30" customHeight="1">
      <c r="A10" s="249"/>
      <c r="B10" s="297" t="s">
        <v>144</v>
      </c>
    </row>
    <row r="11" spans="1:2" s="2" customFormat="1" ht="28.5" customHeight="1">
      <c r="A11" s="249" t="s">
        <v>56</v>
      </c>
      <c r="B11" s="118" t="s">
        <v>145</v>
      </c>
    </row>
    <row r="12" spans="1:2" s="2" customFormat="1" ht="28.5" customHeight="1">
      <c r="A12" s="249"/>
      <c r="B12" s="118" t="s">
        <v>129</v>
      </c>
    </row>
    <row r="13" spans="1:2" s="2" customFormat="1" ht="42" customHeight="1">
      <c r="A13" s="249"/>
      <c r="B13" s="118" t="s">
        <v>130</v>
      </c>
    </row>
    <row r="14" spans="1:2" s="2" customFormat="1" ht="29.25" customHeight="1">
      <c r="A14" s="249" t="s">
        <v>57</v>
      </c>
      <c r="B14" s="118" t="s">
        <v>64</v>
      </c>
    </row>
    <row r="15" spans="1:2" s="2" customFormat="1" ht="33.75" customHeight="1">
      <c r="A15" s="249" t="s">
        <v>58</v>
      </c>
      <c r="B15" s="118" t="s">
        <v>68</v>
      </c>
    </row>
    <row r="16" spans="1:2" s="2" customFormat="1" ht="30.75" customHeight="1">
      <c r="A16" s="249" t="s">
        <v>65</v>
      </c>
      <c r="B16" s="118" t="s">
        <v>131</v>
      </c>
    </row>
    <row r="17" spans="1:2" s="2" customFormat="1" ht="49.5" customHeight="1">
      <c r="A17" s="249" t="s">
        <v>104</v>
      </c>
      <c r="B17" s="248" t="s">
        <v>146</v>
      </c>
    </row>
    <row r="18" spans="1:2" s="2" customFormat="1" ht="26.25" customHeight="1">
      <c r="A18" s="496" t="s">
        <v>149</v>
      </c>
      <c r="B18" s="118" t="s">
        <v>150</v>
      </c>
    </row>
    <row r="19" spans="1:2" s="2" customFormat="1" ht="24" customHeight="1">
      <c r="A19" s="78"/>
      <c r="B19" s="118" t="s">
        <v>61</v>
      </c>
    </row>
    <row r="20" spans="1:2" s="2" customFormat="1" ht="43.5" customHeight="1">
      <c r="A20" s="78"/>
      <c r="B20" s="121" t="s">
        <v>59</v>
      </c>
    </row>
    <row r="21" spans="1:2" s="2" customFormat="1" ht="12.75">
      <c r="A21" s="78"/>
      <c r="B21" s="120" t="s">
        <v>76</v>
      </c>
    </row>
    <row r="22" spans="1:2" s="2" customFormat="1" ht="12.75">
      <c r="A22" s="78"/>
      <c r="B22" s="118" t="s">
        <v>62</v>
      </c>
    </row>
    <row r="23" spans="1:2" s="2" customFormat="1" ht="17.25" customHeight="1">
      <c r="A23" s="78"/>
      <c r="B23" s="144" t="s">
        <v>77</v>
      </c>
    </row>
    <row r="24" spans="1:2" s="2" customFormat="1" ht="17.25" customHeight="1">
      <c r="A24" s="78"/>
      <c r="B24" s="118" t="s">
        <v>63</v>
      </c>
    </row>
    <row r="25" spans="1:2" s="2" customFormat="1" ht="12.75">
      <c r="A25" s="78"/>
      <c r="B25" s="3" t="s">
        <v>78</v>
      </c>
    </row>
    <row r="26" spans="1:2" s="2" customFormat="1" ht="12.75">
      <c r="A26" s="78"/>
      <c r="B26" s="3"/>
    </row>
    <row r="27" spans="1:2" s="2" customFormat="1" ht="12.75">
      <c r="A27" s="78"/>
      <c r="B27" s="3"/>
    </row>
    <row r="28" spans="1:2" s="2" customFormat="1" ht="12.75">
      <c r="A28" s="78"/>
      <c r="B28" s="3"/>
    </row>
    <row r="29" spans="1:2" s="2" customFormat="1" ht="12.75">
      <c r="A29" s="78"/>
      <c r="B29" s="3"/>
    </row>
    <row r="30" spans="1:2" s="2" customFormat="1" ht="12.75">
      <c r="A30" s="78"/>
      <c r="B30" s="3"/>
    </row>
    <row r="31" spans="1:2" s="2" customFormat="1" ht="12.75">
      <c r="A31" s="78"/>
      <c r="B31" s="3"/>
    </row>
    <row r="32" spans="1:2" s="2" customFormat="1" ht="12.75">
      <c r="A32" s="78"/>
      <c r="B32" s="3"/>
    </row>
    <row r="33" spans="1:2" s="2" customFormat="1" ht="12.75">
      <c r="A33" s="78"/>
      <c r="B33" s="3"/>
    </row>
    <row r="34" spans="1:2" s="2" customFormat="1" ht="12.75">
      <c r="A34" s="78"/>
      <c r="B34" s="3"/>
    </row>
    <row r="35" spans="1:2" s="2" customFormat="1" ht="12.75">
      <c r="A35" s="78"/>
      <c r="B35" s="3"/>
    </row>
    <row r="36" spans="1:2" s="2" customFormat="1" ht="12.75">
      <c r="A36" s="78"/>
      <c r="B36" s="3"/>
    </row>
    <row r="37" spans="1:2" s="2" customFormat="1" ht="12.75">
      <c r="A37" s="78"/>
      <c r="B37" s="3"/>
    </row>
    <row r="38" spans="1:2" s="2" customFormat="1" ht="12.75">
      <c r="A38" s="78"/>
      <c r="B38" s="3"/>
    </row>
    <row r="39" spans="1:2" s="2" customFormat="1" ht="12.75">
      <c r="A39" s="78"/>
      <c r="B39" s="3"/>
    </row>
    <row r="40" spans="1:2" s="2" customFormat="1" ht="12.75">
      <c r="A40" s="78"/>
      <c r="B40" s="3"/>
    </row>
    <row r="41" spans="1:2" s="2" customFormat="1" ht="12.75">
      <c r="A41" s="78"/>
      <c r="B41" s="3"/>
    </row>
    <row r="42" spans="1:2" s="2" customFormat="1" ht="12.75">
      <c r="A42" s="78"/>
      <c r="B42" s="3"/>
    </row>
    <row r="43" spans="1:2" s="2" customFormat="1" ht="12.75">
      <c r="A43" s="78"/>
      <c r="B43" s="3"/>
    </row>
    <row r="44" spans="1:2" s="2" customFormat="1" ht="12.75">
      <c r="A44" s="78"/>
      <c r="B44" s="3"/>
    </row>
    <row r="45" spans="1:2" s="2" customFormat="1" ht="12.75">
      <c r="A45" s="78"/>
      <c r="B45" s="3"/>
    </row>
    <row r="46" spans="1:2" s="2" customFormat="1" ht="12.75">
      <c r="A46" s="78"/>
      <c r="B46" s="3"/>
    </row>
    <row r="47" spans="1:2" s="2" customFormat="1" ht="12.75">
      <c r="A47" s="78"/>
      <c r="B47" s="3"/>
    </row>
    <row r="48" spans="1:2" s="2" customFormat="1" ht="12.75">
      <c r="A48" s="78"/>
      <c r="B48" s="3"/>
    </row>
    <row r="49" spans="1:2" s="2" customFormat="1" ht="12.75">
      <c r="A49" s="78"/>
      <c r="B49" s="3"/>
    </row>
    <row r="50" s="2" customFormat="1" ht="12.75">
      <c r="A50" s="78"/>
    </row>
    <row r="51" s="2" customFormat="1" ht="12.75">
      <c r="A51" s="78"/>
    </row>
    <row r="52" s="2" customFormat="1" ht="12.75">
      <c r="A52" s="78"/>
    </row>
  </sheetData>
  <sheetProtection password="CA1D" sheet="1"/>
  <hyperlinks>
    <hyperlink ref="B23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B2" sqref="B2"/>
    </sheetView>
  </sheetViews>
  <sheetFormatPr defaultColWidth="9.140625" defaultRowHeight="12.75"/>
  <cols>
    <col min="1" max="1" width="16.0039062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003906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31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5" customHeight="1">
      <c r="A3" s="70" t="s">
        <v>27</v>
      </c>
      <c r="B3" s="205">
        <f>eelarve!E30</f>
        <v>0</v>
      </c>
      <c r="C3" s="205">
        <f>eelarve!F30</f>
        <v>0</v>
      </c>
      <c r="D3" s="205">
        <f>eelarve!G30</f>
        <v>0</v>
      </c>
      <c r="E3" s="205">
        <f>eelarve!H30</f>
        <v>0</v>
      </c>
      <c r="F3" s="205">
        <f>eelarve!I30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C11+C29+C47+C65+C83+C101+C119+C137+C155+C173</f>
        <v>0</v>
      </c>
      <c r="D4" s="206">
        <f>D11+D29+D47+D65+D83+D101+D119+D137+D155+D173</f>
        <v>0</v>
      </c>
      <c r="E4" s="206">
        <f>E11+E29+E47+E65+E83+E101+E119+E137+E155+E173</f>
        <v>0</v>
      </c>
      <c r="F4" s="206">
        <f>F11+F29+F47+F65+F83+F101+F119+F137+F155+F173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8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8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54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eelarve!E31</f>
        <v>0</v>
      </c>
      <c r="C9" s="312">
        <f>eelarve!F31</f>
        <v>0</v>
      </c>
      <c r="D9" s="312">
        <f>eelarve!G31</f>
        <v>0</v>
      </c>
      <c r="E9" s="312">
        <f>eelarve!H31</f>
        <v>0</v>
      </c>
      <c r="F9" s="312">
        <f>eelarve!I31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3.75" customHeight="1">
      <c r="A10" s="302" t="str">
        <f>eelarve!A31</f>
        <v>2.1. 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10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eelarve!E32</f>
        <v>0</v>
      </c>
      <c r="C27" s="312">
        <f>eelarve!F32</f>
        <v>0</v>
      </c>
      <c r="D27" s="312">
        <f>eelarve!G32</f>
        <v>0</v>
      </c>
      <c r="E27" s="312">
        <f>eelarve!H32</f>
        <v>0</v>
      </c>
      <c r="F27" s="312">
        <f>eelarve!I32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6.75" customHeight="1">
      <c r="A28" s="302" t="str">
        <f>eelarve!A32</f>
        <v>2.2.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6.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3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eelarve!E33</f>
        <v>0</v>
      </c>
      <c r="C45" s="312">
        <f>eelarve!F33</f>
        <v>0</v>
      </c>
      <c r="D45" s="312">
        <f>eelarve!G33</f>
        <v>0</v>
      </c>
      <c r="E45" s="312">
        <f>eelarve!H33</f>
        <v>0</v>
      </c>
      <c r="F45" s="312">
        <f>eelarve!I33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6" customHeight="1">
      <c r="A46" s="302">
        <f>eelarve!A33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.7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55"/>
      <c r="N62" s="51"/>
    </row>
    <row r="63" spans="1:14" ht="12.75">
      <c r="A63" s="65"/>
      <c r="B63" s="312">
        <f>eelarve!E34</f>
        <v>0</v>
      </c>
      <c r="C63" s="312">
        <f>eelarve!F34</f>
        <v>0</v>
      </c>
      <c r="D63" s="312">
        <f>eelarve!G34</f>
        <v>0</v>
      </c>
      <c r="E63" s="312">
        <f>eelarve!H34</f>
        <v>0</v>
      </c>
      <c r="F63" s="312">
        <f>eelarve!I34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3.75" customHeight="1">
      <c r="A64" s="302">
        <f>eelarve!A34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9.5" customHeight="1">
      <c r="A65" s="302"/>
      <c r="B65" s="306"/>
      <c r="C65" s="67">
        <f>SUM(C66:C80)</f>
        <v>0</v>
      </c>
      <c r="D65" s="67">
        <f>SUM(D66:D80)</f>
        <v>0</v>
      </c>
      <c r="E65" s="67">
        <f>SUM(E66:E80)</f>
        <v>0</v>
      </c>
      <c r="F65" s="67">
        <f>SUM(F66:F80)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03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53"/>
      <c r="N66" s="51"/>
    </row>
    <row r="67" spans="1:14" ht="12.75">
      <c r="A67" s="303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54"/>
      <c r="N67" s="51"/>
    </row>
    <row r="68" spans="1:14" ht="12.75">
      <c r="A68" s="303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03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03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54"/>
      <c r="N70" s="51"/>
    </row>
    <row r="71" spans="1:14" ht="12.75">
      <c r="A71" s="303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54"/>
      <c r="N71" s="51"/>
    </row>
    <row r="72" spans="1:14" ht="12.75">
      <c r="A72" s="303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54"/>
      <c r="N72" s="51"/>
    </row>
    <row r="73" spans="1:14" ht="12.75">
      <c r="A73" s="304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54"/>
      <c r="N73" s="51"/>
    </row>
    <row r="74" spans="1:14" ht="12.75">
      <c r="A74" s="304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54"/>
      <c r="N74" s="51"/>
    </row>
    <row r="75" spans="1:14" ht="12.75">
      <c r="A75" s="304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54"/>
      <c r="N75" s="51"/>
    </row>
    <row r="76" spans="1:14" ht="12.75">
      <c r="A76" s="304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04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54"/>
      <c r="N77" s="51"/>
    </row>
    <row r="78" spans="1:14" ht="12.75">
      <c r="A78" s="304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54"/>
      <c r="N78" s="51"/>
    </row>
    <row r="79" spans="1:14" ht="12.75">
      <c r="A79" s="304"/>
      <c r="B79" s="307"/>
      <c r="C79" s="99"/>
      <c r="D79" s="99"/>
      <c r="E79" s="99"/>
      <c r="F79" s="99"/>
      <c r="G79" s="104"/>
      <c r="H79" s="104"/>
      <c r="I79" s="137"/>
      <c r="J79" s="138"/>
      <c r="K79" s="104"/>
      <c r="L79" s="102"/>
      <c r="M79" s="354"/>
      <c r="N79" s="51"/>
    </row>
    <row r="80" spans="1:14" ht="12.75">
      <c r="A80" s="305"/>
      <c r="B80" s="308"/>
      <c r="C80" s="207"/>
      <c r="D80" s="207"/>
      <c r="E80" s="207"/>
      <c r="F80" s="207"/>
      <c r="G80" s="106"/>
      <c r="H80" s="106"/>
      <c r="I80" s="139"/>
      <c r="J80" s="140"/>
      <c r="K80" s="106"/>
      <c r="L80" s="141"/>
      <c r="M80" s="355"/>
      <c r="N80" s="51"/>
    </row>
    <row r="81" spans="1:14" ht="12.75">
      <c r="A81" s="65"/>
      <c r="B81" s="312">
        <f>eelarve!E35</f>
        <v>0</v>
      </c>
      <c r="C81" s="312">
        <f>eelarve!F35</f>
        <v>0</v>
      </c>
      <c r="D81" s="312">
        <f>eelarve!G35</f>
        <v>0</v>
      </c>
      <c r="E81" s="312">
        <f>eelarve!H35</f>
        <v>0</v>
      </c>
      <c r="F81" s="312">
        <f>eelarve!I35</f>
        <v>0</v>
      </c>
      <c r="G81" s="314"/>
      <c r="H81" s="315"/>
      <c r="I81" s="315"/>
      <c r="J81" s="315"/>
      <c r="K81" s="315"/>
      <c r="L81" s="316"/>
      <c r="M81" s="299">
        <f>B81-C83-D83-E83-F83</f>
        <v>0</v>
      </c>
      <c r="N81" s="51"/>
    </row>
    <row r="82" spans="1:14" ht="4.5" customHeight="1">
      <c r="A82" s="302">
        <f>eelarve!A35</f>
        <v>0</v>
      </c>
      <c r="B82" s="313"/>
      <c r="C82" s="313"/>
      <c r="D82" s="313"/>
      <c r="E82" s="313"/>
      <c r="F82" s="313"/>
      <c r="G82" s="317"/>
      <c r="H82" s="318"/>
      <c r="I82" s="318"/>
      <c r="J82" s="318"/>
      <c r="K82" s="318"/>
      <c r="L82" s="319"/>
      <c r="M82" s="300"/>
      <c r="N82" s="51"/>
    </row>
    <row r="83" spans="1:14" ht="16.5" customHeight="1">
      <c r="A83" s="302"/>
      <c r="B83" s="306"/>
      <c r="C83" s="67">
        <f>SUM(C84:C98)</f>
        <v>0</v>
      </c>
      <c r="D83" s="67">
        <f>SUM(D84:D98)</f>
        <v>0</v>
      </c>
      <c r="E83" s="67">
        <f>SUM(E84:E98)</f>
        <v>0</v>
      </c>
      <c r="F83" s="67">
        <f>SUM(F84:F98)</f>
        <v>0</v>
      </c>
      <c r="G83" s="320"/>
      <c r="H83" s="321"/>
      <c r="I83" s="321"/>
      <c r="J83" s="321"/>
      <c r="K83" s="321"/>
      <c r="L83" s="322"/>
      <c r="M83" s="301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35"/>
      <c r="J84" s="136"/>
      <c r="K84" s="101"/>
      <c r="L84" s="102"/>
      <c r="M84" s="353"/>
      <c r="N84" s="51"/>
    </row>
    <row r="85" spans="1:14" ht="12.75">
      <c r="A85" s="303"/>
      <c r="B85" s="307"/>
      <c r="C85" s="99"/>
      <c r="D85" s="99"/>
      <c r="E85" s="99"/>
      <c r="F85" s="99"/>
      <c r="G85" s="101"/>
      <c r="H85" s="134"/>
      <c r="I85" s="135"/>
      <c r="J85" s="136"/>
      <c r="K85" s="101"/>
      <c r="L85" s="102"/>
      <c r="M85" s="354"/>
      <c r="N85" s="51"/>
    </row>
    <row r="86" spans="1:14" ht="12.75">
      <c r="A86" s="303"/>
      <c r="B86" s="307"/>
      <c r="C86" s="99"/>
      <c r="D86" s="99"/>
      <c r="E86" s="99"/>
      <c r="F86" s="99"/>
      <c r="G86" s="104"/>
      <c r="H86" s="104"/>
      <c r="I86" s="137"/>
      <c r="J86" s="138"/>
      <c r="K86" s="104"/>
      <c r="L86" s="102"/>
      <c r="M86" s="354"/>
      <c r="N86" s="51"/>
    </row>
    <row r="87" spans="1:14" ht="12.75">
      <c r="A87" s="303"/>
      <c r="B87" s="307"/>
      <c r="C87" s="99"/>
      <c r="D87" s="99"/>
      <c r="E87" s="99"/>
      <c r="F87" s="99"/>
      <c r="G87" s="104"/>
      <c r="H87" s="104"/>
      <c r="I87" s="137"/>
      <c r="J87" s="138"/>
      <c r="K87" s="104"/>
      <c r="L87" s="102"/>
      <c r="M87" s="354"/>
      <c r="N87" s="51"/>
    </row>
    <row r="88" spans="1:14" ht="12.75">
      <c r="A88" s="303"/>
      <c r="B88" s="307"/>
      <c r="C88" s="99"/>
      <c r="D88" s="99"/>
      <c r="E88" s="99"/>
      <c r="F88" s="99"/>
      <c r="G88" s="104"/>
      <c r="H88" s="104"/>
      <c r="I88" s="137"/>
      <c r="J88" s="138"/>
      <c r="K88" s="104"/>
      <c r="L88" s="102"/>
      <c r="M88" s="354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3"/>
      <c r="B90" s="307"/>
      <c r="C90" s="99"/>
      <c r="D90" s="99"/>
      <c r="E90" s="99"/>
      <c r="F90" s="99"/>
      <c r="G90" s="104"/>
      <c r="H90" s="104"/>
      <c r="I90" s="137"/>
      <c r="J90" s="138"/>
      <c r="K90" s="104"/>
      <c r="L90" s="102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37"/>
      <c r="J91" s="138"/>
      <c r="K91" s="104"/>
      <c r="L91" s="102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37"/>
      <c r="J92" s="138"/>
      <c r="K92" s="104"/>
      <c r="L92" s="102"/>
      <c r="M92" s="354"/>
      <c r="N92" s="51"/>
    </row>
    <row r="93" spans="1:14" ht="12.75">
      <c r="A93" s="304"/>
      <c r="B93" s="307"/>
      <c r="C93" s="99"/>
      <c r="D93" s="99"/>
      <c r="E93" s="99"/>
      <c r="F93" s="99"/>
      <c r="G93" s="104"/>
      <c r="H93" s="104"/>
      <c r="I93" s="137"/>
      <c r="J93" s="138"/>
      <c r="K93" s="104"/>
      <c r="L93" s="102"/>
      <c r="M93" s="354"/>
      <c r="N93" s="51"/>
    </row>
    <row r="94" spans="1:14" ht="12.75">
      <c r="A94" s="304"/>
      <c r="B94" s="307"/>
      <c r="C94" s="99"/>
      <c r="D94" s="99"/>
      <c r="E94" s="99"/>
      <c r="F94" s="99"/>
      <c r="G94" s="104"/>
      <c r="H94" s="104"/>
      <c r="I94" s="137"/>
      <c r="J94" s="138"/>
      <c r="K94" s="104"/>
      <c r="L94" s="102"/>
      <c r="M94" s="354"/>
      <c r="N94" s="51"/>
    </row>
    <row r="95" spans="1:14" ht="12.75">
      <c r="A95" s="304"/>
      <c r="B95" s="307"/>
      <c r="C95" s="99"/>
      <c r="D95" s="99"/>
      <c r="E95" s="99"/>
      <c r="F95" s="99"/>
      <c r="G95" s="104"/>
      <c r="H95" s="104"/>
      <c r="I95" s="137"/>
      <c r="J95" s="138"/>
      <c r="K95" s="104"/>
      <c r="L95" s="102"/>
      <c r="M95" s="354"/>
      <c r="N95" s="51"/>
    </row>
    <row r="96" spans="1:14" ht="12.75">
      <c r="A96" s="304"/>
      <c r="B96" s="307"/>
      <c r="C96" s="99"/>
      <c r="D96" s="99"/>
      <c r="E96" s="99"/>
      <c r="F96" s="99"/>
      <c r="G96" s="104"/>
      <c r="H96" s="104"/>
      <c r="I96" s="137"/>
      <c r="J96" s="138"/>
      <c r="K96" s="104"/>
      <c r="L96" s="102"/>
      <c r="M96" s="354"/>
      <c r="N96" s="51"/>
    </row>
    <row r="97" spans="1:14" ht="12.75">
      <c r="A97" s="304"/>
      <c r="B97" s="307"/>
      <c r="C97" s="99"/>
      <c r="D97" s="99"/>
      <c r="E97" s="99"/>
      <c r="F97" s="99"/>
      <c r="G97" s="104"/>
      <c r="H97" s="104"/>
      <c r="I97" s="137"/>
      <c r="J97" s="138"/>
      <c r="K97" s="104"/>
      <c r="L97" s="102"/>
      <c r="M97" s="354"/>
      <c r="N97" s="51"/>
    </row>
    <row r="98" spans="1:14" ht="12.75">
      <c r="A98" s="305"/>
      <c r="B98" s="308"/>
      <c r="C98" s="207"/>
      <c r="D98" s="207"/>
      <c r="E98" s="207"/>
      <c r="F98" s="207"/>
      <c r="G98" s="106"/>
      <c r="H98" s="106"/>
      <c r="I98" s="139"/>
      <c r="J98" s="140"/>
      <c r="K98" s="106"/>
      <c r="L98" s="141"/>
      <c r="M98" s="355"/>
      <c r="N98" s="51"/>
    </row>
    <row r="99" spans="1:14" ht="12.75">
      <c r="A99" s="65"/>
      <c r="B99" s="312">
        <f>eelarve!E36</f>
        <v>0</v>
      </c>
      <c r="C99" s="312">
        <f>eelarve!F36</f>
        <v>0</v>
      </c>
      <c r="D99" s="312">
        <f>eelarve!G36</f>
        <v>0</v>
      </c>
      <c r="E99" s="312">
        <f>eelarve!H36</f>
        <v>0</v>
      </c>
      <c r="F99" s="312">
        <f>eelarve!I36</f>
        <v>0</v>
      </c>
      <c r="G99" s="314"/>
      <c r="H99" s="315"/>
      <c r="I99" s="315"/>
      <c r="J99" s="315"/>
      <c r="K99" s="315"/>
      <c r="L99" s="316"/>
      <c r="M99" s="299">
        <f>B99-C101-D101-E101-F101</f>
        <v>0</v>
      </c>
      <c r="N99" s="51"/>
    </row>
    <row r="100" spans="1:14" ht="6" customHeight="1">
      <c r="A100" s="302">
        <f>eelarve!A36</f>
        <v>0</v>
      </c>
      <c r="B100" s="313"/>
      <c r="C100" s="313"/>
      <c r="D100" s="313"/>
      <c r="E100" s="313"/>
      <c r="F100" s="313"/>
      <c r="G100" s="317"/>
      <c r="H100" s="318"/>
      <c r="I100" s="318"/>
      <c r="J100" s="318"/>
      <c r="K100" s="318"/>
      <c r="L100" s="319"/>
      <c r="M100" s="300"/>
      <c r="N100" s="51"/>
    </row>
    <row r="101" spans="1:14" ht="16.5" customHeight="1">
      <c r="A101" s="302"/>
      <c r="B101" s="306"/>
      <c r="C101" s="67">
        <f>SUM(C102:C116)</f>
        <v>0</v>
      </c>
      <c r="D101" s="67">
        <f>SUM(D102:D116)</f>
        <v>0</v>
      </c>
      <c r="E101" s="67">
        <f>SUM(E102:E116)</f>
        <v>0</v>
      </c>
      <c r="F101" s="67">
        <f>SUM(F102:F116)</f>
        <v>0</v>
      </c>
      <c r="G101" s="320"/>
      <c r="H101" s="321"/>
      <c r="I101" s="321"/>
      <c r="J101" s="321"/>
      <c r="K101" s="321"/>
      <c r="L101" s="322"/>
      <c r="M101" s="301"/>
      <c r="N101" s="51"/>
    </row>
    <row r="102" spans="1:14" ht="12.75">
      <c r="A102" s="303"/>
      <c r="B102" s="307"/>
      <c r="C102" s="99"/>
      <c r="D102" s="99"/>
      <c r="E102" s="99"/>
      <c r="F102" s="99"/>
      <c r="G102" s="101"/>
      <c r="H102" s="134"/>
      <c r="I102" s="135"/>
      <c r="J102" s="136"/>
      <c r="K102" s="101"/>
      <c r="L102" s="102"/>
      <c r="M102" s="353"/>
      <c r="N102" s="51"/>
    </row>
    <row r="103" spans="1:14" ht="12.75">
      <c r="A103" s="303"/>
      <c r="B103" s="307"/>
      <c r="C103" s="99"/>
      <c r="D103" s="99"/>
      <c r="E103" s="99"/>
      <c r="F103" s="99"/>
      <c r="G103" s="101"/>
      <c r="H103" s="134"/>
      <c r="I103" s="135"/>
      <c r="J103" s="136"/>
      <c r="K103" s="101"/>
      <c r="L103" s="102"/>
      <c r="M103" s="354"/>
      <c r="N103" s="51"/>
    </row>
    <row r="104" spans="1:14" ht="12.75">
      <c r="A104" s="303"/>
      <c r="B104" s="307"/>
      <c r="C104" s="99"/>
      <c r="D104" s="99"/>
      <c r="E104" s="99"/>
      <c r="F104" s="99"/>
      <c r="G104" s="104"/>
      <c r="H104" s="104"/>
      <c r="I104" s="137"/>
      <c r="J104" s="138"/>
      <c r="K104" s="104"/>
      <c r="L104" s="102"/>
      <c r="M104" s="354"/>
      <c r="N104" s="51"/>
    </row>
    <row r="105" spans="1:14" ht="12.75">
      <c r="A105" s="303"/>
      <c r="B105" s="307"/>
      <c r="C105" s="99"/>
      <c r="D105" s="99"/>
      <c r="E105" s="99"/>
      <c r="F105" s="99"/>
      <c r="G105" s="104"/>
      <c r="H105" s="104"/>
      <c r="I105" s="137"/>
      <c r="J105" s="138"/>
      <c r="K105" s="104"/>
      <c r="L105" s="102"/>
      <c r="M105" s="354"/>
      <c r="N105" s="51"/>
    </row>
    <row r="106" spans="1:14" ht="12.75">
      <c r="A106" s="303"/>
      <c r="B106" s="307"/>
      <c r="C106" s="99"/>
      <c r="D106" s="99"/>
      <c r="E106" s="99"/>
      <c r="F106" s="99"/>
      <c r="G106" s="104"/>
      <c r="H106" s="104"/>
      <c r="I106" s="137"/>
      <c r="J106" s="138"/>
      <c r="K106" s="104"/>
      <c r="L106" s="102"/>
      <c r="M106" s="354"/>
      <c r="N106" s="51"/>
    </row>
    <row r="107" spans="1:14" ht="12.75">
      <c r="A107" s="303"/>
      <c r="B107" s="307"/>
      <c r="C107" s="99"/>
      <c r="D107" s="99"/>
      <c r="E107" s="99"/>
      <c r="F107" s="99"/>
      <c r="G107" s="104"/>
      <c r="H107" s="104"/>
      <c r="I107" s="137"/>
      <c r="J107" s="138"/>
      <c r="K107" s="104"/>
      <c r="L107" s="102"/>
      <c r="M107" s="354"/>
      <c r="N107" s="51"/>
    </row>
    <row r="108" spans="1:14" ht="12.75">
      <c r="A108" s="303"/>
      <c r="B108" s="307"/>
      <c r="C108" s="99"/>
      <c r="D108" s="99"/>
      <c r="E108" s="99"/>
      <c r="F108" s="99"/>
      <c r="G108" s="104"/>
      <c r="H108" s="104"/>
      <c r="I108" s="137"/>
      <c r="J108" s="138"/>
      <c r="K108" s="104"/>
      <c r="L108" s="102"/>
      <c r="M108" s="354"/>
      <c r="N108" s="51"/>
    </row>
    <row r="109" spans="1:14" ht="12.75">
      <c r="A109" s="304"/>
      <c r="B109" s="307"/>
      <c r="C109" s="99"/>
      <c r="D109" s="99"/>
      <c r="E109" s="99"/>
      <c r="F109" s="99"/>
      <c r="G109" s="104"/>
      <c r="H109" s="104"/>
      <c r="I109" s="137"/>
      <c r="J109" s="138"/>
      <c r="K109" s="104"/>
      <c r="L109" s="102"/>
      <c r="M109" s="354"/>
      <c r="N109" s="51"/>
    </row>
    <row r="110" spans="1:14" ht="12.75">
      <c r="A110" s="304"/>
      <c r="B110" s="307"/>
      <c r="C110" s="99"/>
      <c r="D110" s="99"/>
      <c r="E110" s="99"/>
      <c r="F110" s="99"/>
      <c r="G110" s="104"/>
      <c r="H110" s="104"/>
      <c r="I110" s="137"/>
      <c r="J110" s="138"/>
      <c r="K110" s="104"/>
      <c r="L110" s="102"/>
      <c r="M110" s="354"/>
      <c r="N110" s="51"/>
    </row>
    <row r="111" spans="1:14" ht="12.75">
      <c r="A111" s="304"/>
      <c r="B111" s="307"/>
      <c r="C111" s="99"/>
      <c r="D111" s="99"/>
      <c r="E111" s="99"/>
      <c r="F111" s="99"/>
      <c r="G111" s="104"/>
      <c r="H111" s="104"/>
      <c r="I111" s="137"/>
      <c r="J111" s="138"/>
      <c r="K111" s="104"/>
      <c r="L111" s="102"/>
      <c r="M111" s="354"/>
      <c r="N111" s="51"/>
    </row>
    <row r="112" spans="1:14" ht="12.75">
      <c r="A112" s="304"/>
      <c r="B112" s="307"/>
      <c r="C112" s="99"/>
      <c r="D112" s="99"/>
      <c r="E112" s="99"/>
      <c r="F112" s="99"/>
      <c r="G112" s="104"/>
      <c r="H112" s="104"/>
      <c r="I112" s="137"/>
      <c r="J112" s="138"/>
      <c r="K112" s="104"/>
      <c r="L112" s="102"/>
      <c r="M112" s="354"/>
      <c r="N112" s="51"/>
    </row>
    <row r="113" spans="1:14" ht="12.75">
      <c r="A113" s="304"/>
      <c r="B113" s="307"/>
      <c r="C113" s="99"/>
      <c r="D113" s="99"/>
      <c r="E113" s="99"/>
      <c r="F113" s="99"/>
      <c r="G113" s="104"/>
      <c r="H113" s="104"/>
      <c r="I113" s="137"/>
      <c r="J113" s="138"/>
      <c r="K113" s="104"/>
      <c r="L113" s="102"/>
      <c r="M113" s="354"/>
      <c r="N113" s="51"/>
    </row>
    <row r="114" spans="1:14" ht="12.75">
      <c r="A114" s="304"/>
      <c r="B114" s="307"/>
      <c r="C114" s="99"/>
      <c r="D114" s="99"/>
      <c r="E114" s="99"/>
      <c r="F114" s="99"/>
      <c r="G114" s="104"/>
      <c r="H114" s="104"/>
      <c r="I114" s="137"/>
      <c r="J114" s="138"/>
      <c r="K114" s="104"/>
      <c r="L114" s="102"/>
      <c r="M114" s="354"/>
      <c r="N114" s="51"/>
    </row>
    <row r="115" spans="1:14" ht="12.75">
      <c r="A115" s="304"/>
      <c r="B115" s="307"/>
      <c r="C115" s="99"/>
      <c r="D115" s="99"/>
      <c r="E115" s="99"/>
      <c r="F115" s="99"/>
      <c r="G115" s="104"/>
      <c r="H115" s="104"/>
      <c r="I115" s="137"/>
      <c r="J115" s="138"/>
      <c r="K115" s="104"/>
      <c r="L115" s="102"/>
      <c r="M115" s="354"/>
      <c r="N115" s="51"/>
    </row>
    <row r="116" spans="1:14" ht="12.75">
      <c r="A116" s="305"/>
      <c r="B116" s="308"/>
      <c r="C116" s="207"/>
      <c r="D116" s="207"/>
      <c r="E116" s="207"/>
      <c r="F116" s="207"/>
      <c r="G116" s="106"/>
      <c r="H116" s="106"/>
      <c r="I116" s="139"/>
      <c r="J116" s="140"/>
      <c r="K116" s="106"/>
      <c r="L116" s="141"/>
      <c r="M116" s="355"/>
      <c r="N116" s="51"/>
    </row>
    <row r="117" spans="1:14" ht="12.75">
      <c r="A117" s="65"/>
      <c r="B117" s="312">
        <f>eelarve!E37</f>
        <v>0</v>
      </c>
      <c r="C117" s="312">
        <f>eelarve!F37</f>
        <v>0</v>
      </c>
      <c r="D117" s="312">
        <f>eelarve!G37</f>
        <v>0</v>
      </c>
      <c r="E117" s="312">
        <f>eelarve!H37</f>
        <v>0</v>
      </c>
      <c r="F117" s="312">
        <f>eelarve!I37</f>
        <v>0</v>
      </c>
      <c r="G117" s="314"/>
      <c r="H117" s="315"/>
      <c r="I117" s="315"/>
      <c r="J117" s="315"/>
      <c r="K117" s="315"/>
      <c r="L117" s="316"/>
      <c r="M117" s="299">
        <f>B117-C119-D119-E119-F119</f>
        <v>0</v>
      </c>
      <c r="N117" s="51"/>
    </row>
    <row r="118" spans="1:14" ht="3.75" customHeight="1">
      <c r="A118" s="302">
        <f>eelarve!A37</f>
        <v>0</v>
      </c>
      <c r="B118" s="313"/>
      <c r="C118" s="313"/>
      <c r="D118" s="313"/>
      <c r="E118" s="313"/>
      <c r="F118" s="313"/>
      <c r="G118" s="317"/>
      <c r="H118" s="318"/>
      <c r="I118" s="318"/>
      <c r="J118" s="318"/>
      <c r="K118" s="318"/>
      <c r="L118" s="319"/>
      <c r="M118" s="300"/>
      <c r="N118" s="51"/>
    </row>
    <row r="119" spans="1:14" ht="18" customHeight="1">
      <c r="A119" s="302"/>
      <c r="B119" s="306"/>
      <c r="C119" s="67">
        <f>SUM(C120:C134)</f>
        <v>0</v>
      </c>
      <c r="D119" s="67">
        <f>SUM(D120:D134)</f>
        <v>0</v>
      </c>
      <c r="E119" s="67">
        <f>SUM(E120:E134)</f>
        <v>0</v>
      </c>
      <c r="F119" s="67">
        <f>SUM(F120:F134)</f>
        <v>0</v>
      </c>
      <c r="G119" s="320"/>
      <c r="H119" s="321"/>
      <c r="I119" s="321"/>
      <c r="J119" s="321"/>
      <c r="K119" s="321"/>
      <c r="L119" s="322"/>
      <c r="M119" s="301"/>
      <c r="N119" s="51"/>
    </row>
    <row r="120" spans="1:14" ht="12.75">
      <c r="A120" s="303"/>
      <c r="B120" s="307"/>
      <c r="C120" s="99"/>
      <c r="D120" s="99"/>
      <c r="E120" s="99"/>
      <c r="F120" s="99"/>
      <c r="G120" s="101"/>
      <c r="H120" s="134"/>
      <c r="I120" s="135"/>
      <c r="J120" s="136"/>
      <c r="K120" s="101"/>
      <c r="L120" s="102"/>
      <c r="M120" s="353"/>
      <c r="N120" s="51"/>
    </row>
    <row r="121" spans="1:14" ht="12.75">
      <c r="A121" s="303"/>
      <c r="B121" s="307"/>
      <c r="C121" s="99"/>
      <c r="D121" s="99"/>
      <c r="E121" s="99"/>
      <c r="F121" s="99"/>
      <c r="G121" s="101"/>
      <c r="H121" s="134"/>
      <c r="I121" s="135"/>
      <c r="J121" s="136"/>
      <c r="K121" s="101"/>
      <c r="L121" s="102"/>
      <c r="M121" s="354"/>
      <c r="N121" s="51"/>
    </row>
    <row r="122" spans="1:14" ht="12.75">
      <c r="A122" s="303"/>
      <c r="B122" s="307"/>
      <c r="C122" s="99"/>
      <c r="D122" s="99"/>
      <c r="E122" s="99"/>
      <c r="F122" s="99"/>
      <c r="G122" s="104"/>
      <c r="H122" s="104"/>
      <c r="I122" s="137"/>
      <c r="J122" s="138"/>
      <c r="K122" s="104"/>
      <c r="L122" s="102"/>
      <c r="M122" s="354"/>
      <c r="N122" s="51"/>
    </row>
    <row r="123" spans="1:14" ht="12.75">
      <c r="A123" s="303"/>
      <c r="B123" s="307"/>
      <c r="C123" s="99"/>
      <c r="D123" s="99"/>
      <c r="E123" s="99"/>
      <c r="F123" s="99"/>
      <c r="G123" s="104"/>
      <c r="H123" s="104"/>
      <c r="I123" s="137"/>
      <c r="J123" s="138"/>
      <c r="K123" s="104"/>
      <c r="L123" s="102"/>
      <c r="M123" s="354"/>
      <c r="N123" s="51"/>
    </row>
    <row r="124" spans="1:14" ht="12.75">
      <c r="A124" s="303"/>
      <c r="B124" s="307"/>
      <c r="C124" s="99"/>
      <c r="D124" s="99"/>
      <c r="E124" s="99"/>
      <c r="F124" s="99"/>
      <c r="G124" s="104"/>
      <c r="H124" s="104"/>
      <c r="I124" s="137"/>
      <c r="J124" s="138"/>
      <c r="K124" s="104"/>
      <c r="L124" s="102"/>
      <c r="M124" s="354"/>
      <c r="N124" s="51"/>
    </row>
    <row r="125" spans="1:14" ht="12.75">
      <c r="A125" s="303"/>
      <c r="B125" s="307"/>
      <c r="C125" s="99"/>
      <c r="D125" s="99"/>
      <c r="E125" s="99"/>
      <c r="F125" s="99"/>
      <c r="G125" s="104"/>
      <c r="H125" s="104"/>
      <c r="I125" s="137"/>
      <c r="J125" s="138"/>
      <c r="K125" s="104"/>
      <c r="L125" s="102"/>
      <c r="M125" s="354"/>
      <c r="N125" s="51"/>
    </row>
    <row r="126" spans="1:14" ht="12.75">
      <c r="A126" s="303"/>
      <c r="B126" s="307"/>
      <c r="C126" s="99"/>
      <c r="D126" s="99"/>
      <c r="E126" s="99"/>
      <c r="F126" s="99"/>
      <c r="G126" s="104"/>
      <c r="H126" s="104"/>
      <c r="I126" s="137"/>
      <c r="J126" s="138"/>
      <c r="K126" s="104"/>
      <c r="L126" s="102"/>
      <c r="M126" s="354"/>
      <c r="N126" s="51"/>
    </row>
    <row r="127" spans="1:14" ht="12.75">
      <c r="A127" s="304"/>
      <c r="B127" s="307"/>
      <c r="C127" s="99"/>
      <c r="D127" s="99"/>
      <c r="E127" s="99"/>
      <c r="F127" s="99"/>
      <c r="G127" s="104"/>
      <c r="H127" s="104"/>
      <c r="I127" s="137"/>
      <c r="J127" s="138"/>
      <c r="K127" s="104"/>
      <c r="L127" s="102"/>
      <c r="M127" s="354"/>
      <c r="N127" s="51"/>
    </row>
    <row r="128" spans="1:14" ht="12.75">
      <c r="A128" s="304"/>
      <c r="B128" s="307"/>
      <c r="C128" s="99"/>
      <c r="D128" s="99"/>
      <c r="E128" s="99"/>
      <c r="F128" s="99"/>
      <c r="G128" s="104"/>
      <c r="H128" s="104"/>
      <c r="I128" s="137"/>
      <c r="J128" s="138"/>
      <c r="K128" s="104"/>
      <c r="L128" s="102"/>
      <c r="M128" s="354"/>
      <c r="N128" s="51"/>
    </row>
    <row r="129" spans="1:14" ht="12.75">
      <c r="A129" s="304"/>
      <c r="B129" s="307"/>
      <c r="C129" s="99"/>
      <c r="D129" s="99"/>
      <c r="E129" s="99"/>
      <c r="F129" s="99"/>
      <c r="G129" s="104"/>
      <c r="H129" s="104"/>
      <c r="I129" s="137"/>
      <c r="J129" s="138"/>
      <c r="K129" s="104"/>
      <c r="L129" s="102"/>
      <c r="M129" s="354"/>
      <c r="N129" s="51"/>
    </row>
    <row r="130" spans="1:14" ht="12.75">
      <c r="A130" s="304"/>
      <c r="B130" s="307"/>
      <c r="C130" s="99"/>
      <c r="D130" s="99"/>
      <c r="E130" s="99"/>
      <c r="F130" s="99"/>
      <c r="G130" s="104"/>
      <c r="H130" s="104"/>
      <c r="I130" s="137"/>
      <c r="J130" s="138"/>
      <c r="K130" s="104"/>
      <c r="L130" s="102"/>
      <c r="M130" s="354"/>
      <c r="N130" s="51"/>
    </row>
    <row r="131" spans="1:14" ht="12.75">
      <c r="A131" s="304"/>
      <c r="B131" s="307"/>
      <c r="C131" s="99"/>
      <c r="D131" s="99"/>
      <c r="E131" s="99"/>
      <c r="F131" s="99"/>
      <c r="G131" s="104"/>
      <c r="H131" s="104"/>
      <c r="I131" s="137"/>
      <c r="J131" s="138"/>
      <c r="K131" s="104"/>
      <c r="L131" s="102"/>
      <c r="M131" s="354"/>
      <c r="N131" s="51"/>
    </row>
    <row r="132" spans="1:14" ht="12.75">
      <c r="A132" s="304"/>
      <c r="B132" s="307"/>
      <c r="C132" s="99"/>
      <c r="D132" s="99"/>
      <c r="E132" s="99"/>
      <c r="F132" s="99"/>
      <c r="G132" s="104"/>
      <c r="H132" s="104"/>
      <c r="I132" s="137"/>
      <c r="J132" s="138"/>
      <c r="K132" s="104"/>
      <c r="L132" s="102"/>
      <c r="M132" s="354"/>
      <c r="N132" s="51"/>
    </row>
    <row r="133" spans="1:14" ht="12.75">
      <c r="A133" s="304"/>
      <c r="B133" s="307"/>
      <c r="C133" s="99"/>
      <c r="D133" s="99"/>
      <c r="E133" s="99"/>
      <c r="F133" s="99"/>
      <c r="G133" s="104"/>
      <c r="H133" s="104"/>
      <c r="I133" s="137"/>
      <c r="J133" s="138"/>
      <c r="K133" s="104"/>
      <c r="L133" s="102"/>
      <c r="M133" s="354"/>
      <c r="N133" s="51"/>
    </row>
    <row r="134" spans="1:14" ht="12.75">
      <c r="A134" s="305"/>
      <c r="B134" s="308"/>
      <c r="C134" s="207"/>
      <c r="D134" s="207"/>
      <c r="E134" s="207"/>
      <c r="F134" s="207"/>
      <c r="G134" s="106"/>
      <c r="H134" s="106"/>
      <c r="I134" s="139"/>
      <c r="J134" s="140"/>
      <c r="K134" s="106"/>
      <c r="L134" s="141"/>
      <c r="M134" s="355"/>
      <c r="N134" s="51"/>
    </row>
    <row r="135" spans="1:14" ht="12.75">
      <c r="A135" s="65"/>
      <c r="B135" s="312">
        <f>eelarve!E38</f>
        <v>0</v>
      </c>
      <c r="C135" s="312">
        <f>eelarve!F38</f>
        <v>0</v>
      </c>
      <c r="D135" s="312">
        <f>eelarve!G38</f>
        <v>0</v>
      </c>
      <c r="E135" s="312">
        <f>eelarve!H38</f>
        <v>0</v>
      </c>
      <c r="F135" s="312">
        <f>eelarve!I38</f>
        <v>0</v>
      </c>
      <c r="G135" s="314"/>
      <c r="H135" s="315"/>
      <c r="I135" s="315"/>
      <c r="J135" s="315"/>
      <c r="K135" s="315"/>
      <c r="L135" s="316"/>
      <c r="M135" s="299">
        <f>B135-C137-D137-E137-F137</f>
        <v>0</v>
      </c>
      <c r="N135" s="51"/>
    </row>
    <row r="136" spans="1:14" ht="3" customHeight="1">
      <c r="A136" s="302">
        <f>eelarve!A38</f>
        <v>0</v>
      </c>
      <c r="B136" s="313"/>
      <c r="C136" s="313"/>
      <c r="D136" s="313"/>
      <c r="E136" s="313"/>
      <c r="F136" s="313"/>
      <c r="G136" s="317"/>
      <c r="H136" s="318"/>
      <c r="I136" s="318"/>
      <c r="J136" s="318"/>
      <c r="K136" s="318"/>
      <c r="L136" s="319"/>
      <c r="M136" s="300"/>
      <c r="N136" s="51"/>
    </row>
    <row r="137" spans="1:14" ht="18.75" customHeight="1">
      <c r="A137" s="302"/>
      <c r="B137" s="306"/>
      <c r="C137" s="67">
        <f>SUM(C138:C152)</f>
        <v>0</v>
      </c>
      <c r="D137" s="67">
        <f>SUM(D138:D152)</f>
        <v>0</v>
      </c>
      <c r="E137" s="67">
        <f>SUM(E138:E152)</f>
        <v>0</v>
      </c>
      <c r="F137" s="67">
        <f>SUM(F138:F152)</f>
        <v>0</v>
      </c>
      <c r="G137" s="320"/>
      <c r="H137" s="321"/>
      <c r="I137" s="321"/>
      <c r="J137" s="321"/>
      <c r="K137" s="321"/>
      <c r="L137" s="322"/>
      <c r="M137" s="301"/>
      <c r="N137" s="51"/>
    </row>
    <row r="138" spans="1:14" ht="12.75">
      <c r="A138" s="303"/>
      <c r="B138" s="307"/>
      <c r="C138" s="99"/>
      <c r="D138" s="99"/>
      <c r="E138" s="99"/>
      <c r="F138" s="99"/>
      <c r="G138" s="101"/>
      <c r="H138" s="134"/>
      <c r="I138" s="135"/>
      <c r="J138" s="136"/>
      <c r="K138" s="101"/>
      <c r="L138" s="102"/>
      <c r="M138" s="353"/>
      <c r="N138" s="51"/>
    </row>
    <row r="139" spans="1:14" ht="12.75">
      <c r="A139" s="303"/>
      <c r="B139" s="307"/>
      <c r="C139" s="99"/>
      <c r="D139" s="99"/>
      <c r="E139" s="99"/>
      <c r="F139" s="99"/>
      <c r="G139" s="101"/>
      <c r="H139" s="134"/>
      <c r="I139" s="135"/>
      <c r="J139" s="136"/>
      <c r="K139" s="101"/>
      <c r="L139" s="102"/>
      <c r="M139" s="354"/>
      <c r="N139" s="51"/>
    </row>
    <row r="140" spans="1:14" ht="12.75">
      <c r="A140" s="303"/>
      <c r="B140" s="307"/>
      <c r="C140" s="99"/>
      <c r="D140" s="99"/>
      <c r="E140" s="99"/>
      <c r="F140" s="99"/>
      <c r="G140" s="104"/>
      <c r="H140" s="104"/>
      <c r="I140" s="137"/>
      <c r="J140" s="138"/>
      <c r="K140" s="104"/>
      <c r="L140" s="102"/>
      <c r="M140" s="354"/>
      <c r="N140" s="51"/>
    </row>
    <row r="141" spans="1:14" ht="12.75">
      <c r="A141" s="303"/>
      <c r="B141" s="307"/>
      <c r="C141" s="99"/>
      <c r="D141" s="99"/>
      <c r="E141" s="99"/>
      <c r="F141" s="99"/>
      <c r="G141" s="104"/>
      <c r="H141" s="104"/>
      <c r="I141" s="137"/>
      <c r="J141" s="138"/>
      <c r="K141" s="104"/>
      <c r="L141" s="102"/>
      <c r="M141" s="354"/>
      <c r="N141" s="51"/>
    </row>
    <row r="142" spans="1:14" ht="12.75">
      <c r="A142" s="303"/>
      <c r="B142" s="307"/>
      <c r="C142" s="99"/>
      <c r="D142" s="99"/>
      <c r="E142" s="99"/>
      <c r="F142" s="99"/>
      <c r="G142" s="104"/>
      <c r="H142" s="104"/>
      <c r="I142" s="137"/>
      <c r="J142" s="138"/>
      <c r="K142" s="104"/>
      <c r="L142" s="102"/>
      <c r="M142" s="354"/>
      <c r="N142" s="51"/>
    </row>
    <row r="143" spans="1:14" ht="12.75">
      <c r="A143" s="303"/>
      <c r="B143" s="307"/>
      <c r="C143" s="99"/>
      <c r="D143" s="99"/>
      <c r="E143" s="99"/>
      <c r="F143" s="99"/>
      <c r="G143" s="104"/>
      <c r="H143" s="104"/>
      <c r="I143" s="137"/>
      <c r="J143" s="138"/>
      <c r="K143" s="104"/>
      <c r="L143" s="102"/>
      <c r="M143" s="354"/>
      <c r="N143" s="51"/>
    </row>
    <row r="144" spans="1:14" ht="12.75">
      <c r="A144" s="303"/>
      <c r="B144" s="307"/>
      <c r="C144" s="99"/>
      <c r="D144" s="99"/>
      <c r="E144" s="99"/>
      <c r="F144" s="99"/>
      <c r="G144" s="104"/>
      <c r="H144" s="104"/>
      <c r="I144" s="137"/>
      <c r="J144" s="138"/>
      <c r="K144" s="104"/>
      <c r="L144" s="102"/>
      <c r="M144" s="354"/>
      <c r="N144" s="51"/>
    </row>
    <row r="145" spans="1:14" ht="12.75">
      <c r="A145" s="304"/>
      <c r="B145" s="307"/>
      <c r="C145" s="99"/>
      <c r="D145" s="99"/>
      <c r="E145" s="99"/>
      <c r="F145" s="99"/>
      <c r="G145" s="104"/>
      <c r="H145" s="104"/>
      <c r="I145" s="137"/>
      <c r="J145" s="138"/>
      <c r="K145" s="104"/>
      <c r="L145" s="102"/>
      <c r="M145" s="354"/>
      <c r="N145" s="51"/>
    </row>
    <row r="146" spans="1:14" ht="12.75">
      <c r="A146" s="304"/>
      <c r="B146" s="307"/>
      <c r="C146" s="99"/>
      <c r="D146" s="99"/>
      <c r="E146" s="99"/>
      <c r="F146" s="99"/>
      <c r="G146" s="104"/>
      <c r="H146" s="104"/>
      <c r="I146" s="137"/>
      <c r="J146" s="138"/>
      <c r="K146" s="104"/>
      <c r="L146" s="102"/>
      <c r="M146" s="354"/>
      <c r="N146" s="51"/>
    </row>
    <row r="147" spans="1:14" ht="12.75">
      <c r="A147" s="304"/>
      <c r="B147" s="307"/>
      <c r="C147" s="99"/>
      <c r="D147" s="99"/>
      <c r="E147" s="99"/>
      <c r="F147" s="99"/>
      <c r="G147" s="104"/>
      <c r="H147" s="104"/>
      <c r="I147" s="137"/>
      <c r="J147" s="138"/>
      <c r="K147" s="104"/>
      <c r="L147" s="102"/>
      <c r="M147" s="354"/>
      <c r="N147" s="51"/>
    </row>
    <row r="148" spans="1:14" ht="12.75">
      <c r="A148" s="304"/>
      <c r="B148" s="307"/>
      <c r="C148" s="99"/>
      <c r="D148" s="99"/>
      <c r="E148" s="99"/>
      <c r="F148" s="99"/>
      <c r="G148" s="104"/>
      <c r="H148" s="104"/>
      <c r="I148" s="137"/>
      <c r="J148" s="138"/>
      <c r="K148" s="104"/>
      <c r="L148" s="102"/>
      <c r="M148" s="354"/>
      <c r="N148" s="51"/>
    </row>
    <row r="149" spans="1:14" ht="12.75">
      <c r="A149" s="304"/>
      <c r="B149" s="307"/>
      <c r="C149" s="99"/>
      <c r="D149" s="99"/>
      <c r="E149" s="99"/>
      <c r="F149" s="99"/>
      <c r="G149" s="104"/>
      <c r="H149" s="104"/>
      <c r="I149" s="137"/>
      <c r="J149" s="138"/>
      <c r="K149" s="104"/>
      <c r="L149" s="102"/>
      <c r="M149" s="354"/>
      <c r="N149" s="51"/>
    </row>
    <row r="150" spans="1:14" ht="12.75">
      <c r="A150" s="304"/>
      <c r="B150" s="307"/>
      <c r="C150" s="99"/>
      <c r="D150" s="99"/>
      <c r="E150" s="99"/>
      <c r="F150" s="99"/>
      <c r="G150" s="104"/>
      <c r="H150" s="104"/>
      <c r="I150" s="137"/>
      <c r="J150" s="138"/>
      <c r="K150" s="104"/>
      <c r="L150" s="102"/>
      <c r="M150" s="354"/>
      <c r="N150" s="51"/>
    </row>
    <row r="151" spans="1:14" ht="12.75">
      <c r="A151" s="304"/>
      <c r="B151" s="307"/>
      <c r="C151" s="99"/>
      <c r="D151" s="99"/>
      <c r="E151" s="99"/>
      <c r="F151" s="99"/>
      <c r="G151" s="104"/>
      <c r="H151" s="104"/>
      <c r="I151" s="137"/>
      <c r="J151" s="138"/>
      <c r="K151" s="104"/>
      <c r="L151" s="102"/>
      <c r="M151" s="354"/>
      <c r="N151" s="51"/>
    </row>
    <row r="152" spans="1:14" ht="12.75">
      <c r="A152" s="305"/>
      <c r="B152" s="308"/>
      <c r="C152" s="207"/>
      <c r="D152" s="207"/>
      <c r="E152" s="207"/>
      <c r="F152" s="207"/>
      <c r="G152" s="106"/>
      <c r="H152" s="106"/>
      <c r="I152" s="139"/>
      <c r="J152" s="140"/>
      <c r="K152" s="106"/>
      <c r="L152" s="141"/>
      <c r="M152" s="355"/>
      <c r="N152" s="51"/>
    </row>
    <row r="153" spans="1:14" ht="12.75">
      <c r="A153" s="65"/>
      <c r="B153" s="312">
        <f>eelarve!E39</f>
        <v>0</v>
      </c>
      <c r="C153" s="312">
        <f>eelarve!F39</f>
        <v>0</v>
      </c>
      <c r="D153" s="312">
        <f>eelarve!G39</f>
        <v>0</v>
      </c>
      <c r="E153" s="312">
        <f>eelarve!H39</f>
        <v>0</v>
      </c>
      <c r="F153" s="312">
        <f>eelarve!I39</f>
        <v>0</v>
      </c>
      <c r="G153" s="314"/>
      <c r="H153" s="315"/>
      <c r="I153" s="315"/>
      <c r="J153" s="315"/>
      <c r="K153" s="315"/>
      <c r="L153" s="316"/>
      <c r="M153" s="299">
        <f>B153-C155-D155-E155-F155</f>
        <v>0</v>
      </c>
      <c r="N153" s="51"/>
    </row>
    <row r="154" spans="1:14" ht="4.5" customHeight="1">
      <c r="A154" s="302">
        <f>eelarve!A39</f>
        <v>0</v>
      </c>
      <c r="B154" s="313"/>
      <c r="C154" s="313"/>
      <c r="D154" s="313"/>
      <c r="E154" s="313"/>
      <c r="F154" s="313"/>
      <c r="G154" s="317"/>
      <c r="H154" s="318"/>
      <c r="I154" s="318"/>
      <c r="J154" s="318"/>
      <c r="K154" s="318"/>
      <c r="L154" s="319"/>
      <c r="M154" s="300"/>
      <c r="N154" s="51"/>
    </row>
    <row r="155" spans="1:14" ht="18.75" customHeight="1">
      <c r="A155" s="302"/>
      <c r="B155" s="306"/>
      <c r="C155" s="67">
        <f>SUM(C156:C170)</f>
        <v>0</v>
      </c>
      <c r="D155" s="67">
        <f>SUM(D156:D170)</f>
        <v>0</v>
      </c>
      <c r="E155" s="67">
        <f>SUM(E156:E170)</f>
        <v>0</v>
      </c>
      <c r="F155" s="67">
        <f>SUM(F156:F170)</f>
        <v>0</v>
      </c>
      <c r="G155" s="320"/>
      <c r="H155" s="321"/>
      <c r="I155" s="321"/>
      <c r="J155" s="321"/>
      <c r="K155" s="321"/>
      <c r="L155" s="322"/>
      <c r="M155" s="301"/>
      <c r="N155" s="51"/>
    </row>
    <row r="156" spans="1:14" ht="12.75">
      <c r="A156" s="303"/>
      <c r="B156" s="307"/>
      <c r="C156" s="99"/>
      <c r="D156" s="99"/>
      <c r="E156" s="99"/>
      <c r="F156" s="99"/>
      <c r="G156" s="101"/>
      <c r="H156" s="134"/>
      <c r="I156" s="135"/>
      <c r="J156" s="136"/>
      <c r="K156" s="101"/>
      <c r="L156" s="102"/>
      <c r="M156" s="353"/>
      <c r="N156" s="51"/>
    </row>
    <row r="157" spans="1:14" ht="12.75">
      <c r="A157" s="303"/>
      <c r="B157" s="307"/>
      <c r="C157" s="99"/>
      <c r="D157" s="99"/>
      <c r="E157" s="99"/>
      <c r="F157" s="99"/>
      <c r="G157" s="101"/>
      <c r="H157" s="134"/>
      <c r="I157" s="135"/>
      <c r="J157" s="136"/>
      <c r="K157" s="101"/>
      <c r="L157" s="102"/>
      <c r="M157" s="354"/>
      <c r="N157" s="51"/>
    </row>
    <row r="158" spans="1:14" ht="12.75">
      <c r="A158" s="303"/>
      <c r="B158" s="307"/>
      <c r="C158" s="99"/>
      <c r="D158" s="99"/>
      <c r="E158" s="99"/>
      <c r="F158" s="99"/>
      <c r="G158" s="104"/>
      <c r="H158" s="104"/>
      <c r="I158" s="137"/>
      <c r="J158" s="138"/>
      <c r="K158" s="104"/>
      <c r="L158" s="102"/>
      <c r="M158" s="354"/>
      <c r="N158" s="51"/>
    </row>
    <row r="159" spans="1:14" ht="12.75">
      <c r="A159" s="303"/>
      <c r="B159" s="307"/>
      <c r="C159" s="99"/>
      <c r="D159" s="99"/>
      <c r="E159" s="99"/>
      <c r="F159" s="99"/>
      <c r="G159" s="104"/>
      <c r="H159" s="104"/>
      <c r="I159" s="137"/>
      <c r="J159" s="138"/>
      <c r="K159" s="104"/>
      <c r="L159" s="102"/>
      <c r="M159" s="354"/>
      <c r="N159" s="51"/>
    </row>
    <row r="160" spans="1:14" ht="12.75">
      <c r="A160" s="303"/>
      <c r="B160" s="307"/>
      <c r="C160" s="99"/>
      <c r="D160" s="99"/>
      <c r="E160" s="99"/>
      <c r="F160" s="99"/>
      <c r="G160" s="104"/>
      <c r="H160" s="104"/>
      <c r="I160" s="137"/>
      <c r="J160" s="138"/>
      <c r="K160" s="104"/>
      <c r="L160" s="102"/>
      <c r="M160" s="354"/>
      <c r="N160" s="51"/>
    </row>
    <row r="161" spans="1:14" ht="12.75">
      <c r="A161" s="303"/>
      <c r="B161" s="307"/>
      <c r="C161" s="99"/>
      <c r="D161" s="99"/>
      <c r="E161" s="99"/>
      <c r="F161" s="99"/>
      <c r="G161" s="104"/>
      <c r="H161" s="104"/>
      <c r="I161" s="137"/>
      <c r="J161" s="138"/>
      <c r="K161" s="104"/>
      <c r="L161" s="102"/>
      <c r="M161" s="354"/>
      <c r="N161" s="51"/>
    </row>
    <row r="162" spans="1:14" ht="12.75">
      <c r="A162" s="303"/>
      <c r="B162" s="307"/>
      <c r="C162" s="99"/>
      <c r="D162" s="99"/>
      <c r="E162" s="99"/>
      <c r="F162" s="99"/>
      <c r="G162" s="104"/>
      <c r="H162" s="104"/>
      <c r="I162" s="137"/>
      <c r="J162" s="138"/>
      <c r="K162" s="104"/>
      <c r="L162" s="102"/>
      <c r="M162" s="354"/>
      <c r="N162" s="51"/>
    </row>
    <row r="163" spans="1:14" ht="12.75">
      <c r="A163" s="304"/>
      <c r="B163" s="307"/>
      <c r="C163" s="99"/>
      <c r="D163" s="99"/>
      <c r="E163" s="99"/>
      <c r="F163" s="99"/>
      <c r="G163" s="104"/>
      <c r="H163" s="104"/>
      <c r="I163" s="137"/>
      <c r="J163" s="138"/>
      <c r="K163" s="104"/>
      <c r="L163" s="102"/>
      <c r="M163" s="354"/>
      <c r="N163" s="51"/>
    </row>
    <row r="164" spans="1:14" ht="12.75">
      <c r="A164" s="304"/>
      <c r="B164" s="307"/>
      <c r="C164" s="99"/>
      <c r="D164" s="99"/>
      <c r="E164" s="99"/>
      <c r="F164" s="99"/>
      <c r="G164" s="104"/>
      <c r="H164" s="104"/>
      <c r="I164" s="137"/>
      <c r="J164" s="138"/>
      <c r="K164" s="104"/>
      <c r="L164" s="102"/>
      <c r="M164" s="354"/>
      <c r="N164" s="51"/>
    </row>
    <row r="165" spans="1:14" ht="12.75">
      <c r="A165" s="304"/>
      <c r="B165" s="307"/>
      <c r="C165" s="99"/>
      <c r="D165" s="99"/>
      <c r="E165" s="99"/>
      <c r="F165" s="99"/>
      <c r="G165" s="104"/>
      <c r="H165" s="104"/>
      <c r="I165" s="137"/>
      <c r="J165" s="138"/>
      <c r="K165" s="104"/>
      <c r="L165" s="102"/>
      <c r="M165" s="354"/>
      <c r="N165" s="51"/>
    </row>
    <row r="166" spans="1:14" ht="12.75">
      <c r="A166" s="304"/>
      <c r="B166" s="307"/>
      <c r="C166" s="99"/>
      <c r="D166" s="99"/>
      <c r="E166" s="99"/>
      <c r="F166" s="99"/>
      <c r="G166" s="104"/>
      <c r="H166" s="104"/>
      <c r="I166" s="137"/>
      <c r="J166" s="138"/>
      <c r="K166" s="104"/>
      <c r="L166" s="102"/>
      <c r="M166" s="354"/>
      <c r="N166" s="51"/>
    </row>
    <row r="167" spans="1:14" ht="12.75">
      <c r="A167" s="304"/>
      <c r="B167" s="307"/>
      <c r="C167" s="99"/>
      <c r="D167" s="99"/>
      <c r="E167" s="99"/>
      <c r="F167" s="99"/>
      <c r="G167" s="104"/>
      <c r="H167" s="104"/>
      <c r="I167" s="137"/>
      <c r="J167" s="138"/>
      <c r="K167" s="104"/>
      <c r="L167" s="102"/>
      <c r="M167" s="354"/>
      <c r="N167" s="51"/>
    </row>
    <row r="168" spans="1:14" ht="12.75">
      <c r="A168" s="304"/>
      <c r="B168" s="307"/>
      <c r="C168" s="99"/>
      <c r="D168" s="99"/>
      <c r="E168" s="99"/>
      <c r="F168" s="99"/>
      <c r="G168" s="104"/>
      <c r="H168" s="104"/>
      <c r="I168" s="137"/>
      <c r="J168" s="138"/>
      <c r="K168" s="104"/>
      <c r="L168" s="102"/>
      <c r="M168" s="354"/>
      <c r="N168" s="51"/>
    </row>
    <row r="169" spans="1:14" ht="12.75">
      <c r="A169" s="304"/>
      <c r="B169" s="307"/>
      <c r="C169" s="99"/>
      <c r="D169" s="99"/>
      <c r="E169" s="99"/>
      <c r="F169" s="99"/>
      <c r="G169" s="104"/>
      <c r="H169" s="104"/>
      <c r="I169" s="137"/>
      <c r="J169" s="138"/>
      <c r="K169" s="104"/>
      <c r="L169" s="102"/>
      <c r="M169" s="354"/>
      <c r="N169" s="51"/>
    </row>
    <row r="170" spans="1:14" ht="12.75">
      <c r="A170" s="305"/>
      <c r="B170" s="308"/>
      <c r="C170" s="207"/>
      <c r="D170" s="207"/>
      <c r="E170" s="207"/>
      <c r="F170" s="207"/>
      <c r="G170" s="106"/>
      <c r="H170" s="106"/>
      <c r="I170" s="139"/>
      <c r="J170" s="140"/>
      <c r="K170" s="106"/>
      <c r="L170" s="141"/>
      <c r="M170" s="355"/>
      <c r="N170" s="51"/>
    </row>
    <row r="171" spans="1:14" ht="12.75">
      <c r="A171" s="65"/>
      <c r="B171" s="312">
        <f>eelarve!E40</f>
        <v>0</v>
      </c>
      <c r="C171" s="312">
        <f>eelarve!F40</f>
        <v>0</v>
      </c>
      <c r="D171" s="312">
        <f>eelarve!G40</f>
        <v>0</v>
      </c>
      <c r="E171" s="312">
        <f>eelarve!H40</f>
        <v>0</v>
      </c>
      <c r="F171" s="312">
        <f>eelarve!I40</f>
        <v>0</v>
      </c>
      <c r="G171" s="314"/>
      <c r="H171" s="315"/>
      <c r="I171" s="315"/>
      <c r="J171" s="315"/>
      <c r="K171" s="315"/>
      <c r="L171" s="316"/>
      <c r="M171" s="299">
        <f>B171-C173-D173-E173-F173</f>
        <v>0</v>
      </c>
      <c r="N171" s="51"/>
    </row>
    <row r="172" spans="1:14" ht="4.5" customHeight="1">
      <c r="A172" s="302">
        <f>eelarve!A40</f>
        <v>0</v>
      </c>
      <c r="B172" s="313"/>
      <c r="C172" s="313"/>
      <c r="D172" s="313"/>
      <c r="E172" s="313"/>
      <c r="F172" s="313"/>
      <c r="G172" s="317"/>
      <c r="H172" s="318"/>
      <c r="I172" s="318"/>
      <c r="J172" s="318"/>
      <c r="K172" s="318"/>
      <c r="L172" s="319"/>
      <c r="M172" s="300"/>
      <c r="N172" s="51"/>
    </row>
    <row r="173" spans="1:14" ht="20.25" customHeight="1">
      <c r="A173" s="302"/>
      <c r="B173" s="306"/>
      <c r="C173" s="67">
        <f>SUM(C174:C188)</f>
        <v>0</v>
      </c>
      <c r="D173" s="67">
        <f>SUM(D174:D188)</f>
        <v>0</v>
      </c>
      <c r="E173" s="67">
        <f>SUM(E174:E188)</f>
        <v>0</v>
      </c>
      <c r="F173" s="67">
        <f>SUM(F174:F188)</f>
        <v>0</v>
      </c>
      <c r="G173" s="320"/>
      <c r="H173" s="321"/>
      <c r="I173" s="321"/>
      <c r="J173" s="321"/>
      <c r="K173" s="321"/>
      <c r="L173" s="322"/>
      <c r="M173" s="301"/>
      <c r="N173" s="51"/>
    </row>
    <row r="174" spans="1:14" ht="12.75">
      <c r="A174" s="303"/>
      <c r="B174" s="307"/>
      <c r="C174" s="99"/>
      <c r="D174" s="99"/>
      <c r="E174" s="99"/>
      <c r="F174" s="99"/>
      <c r="G174" s="101"/>
      <c r="H174" s="134"/>
      <c r="I174" s="135"/>
      <c r="J174" s="136"/>
      <c r="K174" s="101"/>
      <c r="L174" s="102"/>
      <c r="M174" s="353"/>
      <c r="N174" s="51"/>
    </row>
    <row r="175" spans="1:14" ht="12.75">
      <c r="A175" s="303"/>
      <c r="B175" s="307"/>
      <c r="C175" s="99"/>
      <c r="D175" s="99"/>
      <c r="E175" s="99"/>
      <c r="F175" s="99"/>
      <c r="G175" s="101"/>
      <c r="H175" s="134"/>
      <c r="I175" s="135"/>
      <c r="J175" s="136"/>
      <c r="K175" s="101"/>
      <c r="L175" s="102"/>
      <c r="M175" s="354"/>
      <c r="N175" s="51"/>
    </row>
    <row r="176" spans="1:14" ht="12.75">
      <c r="A176" s="303"/>
      <c r="B176" s="307"/>
      <c r="C176" s="99"/>
      <c r="D176" s="99"/>
      <c r="E176" s="99"/>
      <c r="F176" s="99"/>
      <c r="G176" s="104"/>
      <c r="H176" s="104"/>
      <c r="I176" s="137"/>
      <c r="J176" s="138"/>
      <c r="K176" s="104"/>
      <c r="L176" s="102"/>
      <c r="M176" s="354"/>
      <c r="N176" s="51"/>
    </row>
    <row r="177" spans="1:14" ht="12.75">
      <c r="A177" s="303"/>
      <c r="B177" s="307"/>
      <c r="C177" s="99"/>
      <c r="D177" s="99"/>
      <c r="E177" s="99"/>
      <c r="F177" s="99"/>
      <c r="G177" s="104"/>
      <c r="H177" s="104"/>
      <c r="I177" s="137"/>
      <c r="J177" s="138"/>
      <c r="K177" s="104"/>
      <c r="L177" s="102"/>
      <c r="M177" s="354"/>
      <c r="N177" s="51"/>
    </row>
    <row r="178" spans="1:14" ht="12.75">
      <c r="A178" s="303"/>
      <c r="B178" s="307"/>
      <c r="C178" s="99"/>
      <c r="D178" s="99"/>
      <c r="E178" s="99"/>
      <c r="F178" s="99"/>
      <c r="G178" s="104"/>
      <c r="H178" s="104"/>
      <c r="I178" s="137"/>
      <c r="J178" s="138"/>
      <c r="K178" s="104"/>
      <c r="L178" s="102"/>
      <c r="M178" s="354"/>
      <c r="N178" s="51"/>
    </row>
    <row r="179" spans="1:14" ht="12.75">
      <c r="A179" s="303"/>
      <c r="B179" s="307"/>
      <c r="C179" s="99"/>
      <c r="D179" s="99"/>
      <c r="E179" s="99"/>
      <c r="F179" s="99"/>
      <c r="G179" s="104"/>
      <c r="H179" s="104"/>
      <c r="I179" s="137"/>
      <c r="J179" s="138"/>
      <c r="K179" s="104"/>
      <c r="L179" s="102"/>
      <c r="M179" s="354"/>
      <c r="N179" s="51"/>
    </row>
    <row r="180" spans="1:14" ht="12.75">
      <c r="A180" s="303"/>
      <c r="B180" s="307"/>
      <c r="C180" s="99"/>
      <c r="D180" s="99"/>
      <c r="E180" s="99"/>
      <c r="F180" s="99"/>
      <c r="G180" s="104"/>
      <c r="H180" s="104"/>
      <c r="I180" s="137"/>
      <c r="J180" s="138"/>
      <c r="K180" s="104"/>
      <c r="L180" s="102"/>
      <c r="M180" s="354"/>
      <c r="N180" s="51"/>
    </row>
    <row r="181" spans="1:14" ht="12.75">
      <c r="A181" s="304"/>
      <c r="B181" s="307"/>
      <c r="C181" s="99"/>
      <c r="D181" s="99"/>
      <c r="E181" s="99"/>
      <c r="F181" s="99"/>
      <c r="G181" s="104"/>
      <c r="H181" s="104"/>
      <c r="I181" s="137"/>
      <c r="J181" s="138"/>
      <c r="K181" s="104"/>
      <c r="L181" s="102"/>
      <c r="M181" s="354"/>
      <c r="N181" s="51"/>
    </row>
    <row r="182" spans="1:14" ht="12.75">
      <c r="A182" s="304"/>
      <c r="B182" s="307"/>
      <c r="C182" s="99"/>
      <c r="D182" s="99"/>
      <c r="E182" s="99"/>
      <c r="F182" s="99"/>
      <c r="G182" s="104"/>
      <c r="H182" s="104"/>
      <c r="I182" s="137"/>
      <c r="J182" s="138"/>
      <c r="K182" s="104"/>
      <c r="L182" s="102"/>
      <c r="M182" s="354"/>
      <c r="N182" s="51"/>
    </row>
    <row r="183" spans="1:14" ht="12.75">
      <c r="A183" s="304"/>
      <c r="B183" s="307"/>
      <c r="C183" s="99"/>
      <c r="D183" s="99"/>
      <c r="E183" s="99"/>
      <c r="F183" s="99"/>
      <c r="G183" s="104"/>
      <c r="H183" s="104"/>
      <c r="I183" s="137"/>
      <c r="J183" s="138"/>
      <c r="K183" s="104"/>
      <c r="L183" s="102"/>
      <c r="M183" s="354"/>
      <c r="N183" s="51"/>
    </row>
    <row r="184" spans="1:14" ht="12.75">
      <c r="A184" s="304"/>
      <c r="B184" s="307"/>
      <c r="C184" s="99"/>
      <c r="D184" s="99"/>
      <c r="E184" s="99"/>
      <c r="F184" s="99"/>
      <c r="G184" s="104"/>
      <c r="H184" s="104"/>
      <c r="I184" s="137"/>
      <c r="J184" s="138"/>
      <c r="K184" s="104"/>
      <c r="L184" s="102"/>
      <c r="M184" s="354"/>
      <c r="N184" s="51"/>
    </row>
    <row r="185" spans="1:14" ht="12.75">
      <c r="A185" s="304"/>
      <c r="B185" s="307"/>
      <c r="C185" s="99"/>
      <c r="D185" s="99"/>
      <c r="E185" s="99"/>
      <c r="F185" s="99"/>
      <c r="G185" s="104"/>
      <c r="H185" s="104"/>
      <c r="I185" s="137"/>
      <c r="J185" s="138"/>
      <c r="K185" s="104"/>
      <c r="L185" s="102"/>
      <c r="M185" s="354"/>
      <c r="N185" s="51"/>
    </row>
    <row r="186" spans="1:14" ht="12.75">
      <c r="A186" s="304"/>
      <c r="B186" s="307"/>
      <c r="C186" s="99"/>
      <c r="D186" s="99"/>
      <c r="E186" s="99"/>
      <c r="F186" s="99"/>
      <c r="G186" s="104"/>
      <c r="H186" s="104"/>
      <c r="I186" s="137"/>
      <c r="J186" s="138"/>
      <c r="K186" s="104"/>
      <c r="L186" s="102"/>
      <c r="M186" s="354"/>
      <c r="N186" s="51"/>
    </row>
    <row r="187" spans="1:14" ht="12.75">
      <c r="A187" s="304"/>
      <c r="B187" s="307"/>
      <c r="C187" s="99"/>
      <c r="D187" s="99"/>
      <c r="E187" s="99"/>
      <c r="F187" s="99"/>
      <c r="G187" s="104"/>
      <c r="H187" s="104"/>
      <c r="I187" s="137"/>
      <c r="J187" s="138"/>
      <c r="K187" s="104"/>
      <c r="L187" s="102"/>
      <c r="M187" s="354"/>
      <c r="N187" s="51"/>
    </row>
    <row r="188" spans="1:14" ht="12.75">
      <c r="A188" s="305"/>
      <c r="B188" s="308"/>
      <c r="C188" s="207"/>
      <c r="D188" s="207"/>
      <c r="E188" s="207"/>
      <c r="F188" s="207"/>
      <c r="G188" s="106"/>
      <c r="H188" s="106"/>
      <c r="I188" s="139"/>
      <c r="J188" s="140"/>
      <c r="K188" s="106"/>
      <c r="L188" s="141"/>
      <c r="M188" s="355"/>
      <c r="N188" s="51"/>
    </row>
    <row r="189" spans="1:14" ht="12.75">
      <c r="A189" s="51"/>
      <c r="B189" s="69"/>
      <c r="C189" s="69"/>
      <c r="D189" s="69"/>
      <c r="E189" s="69"/>
      <c r="F189" s="69"/>
      <c r="G189" s="69"/>
      <c r="H189" s="69"/>
      <c r="I189" s="69"/>
      <c r="J189" s="91"/>
      <c r="K189" s="69"/>
      <c r="L189" s="69"/>
      <c r="M189" s="69"/>
      <c r="N189" s="51"/>
    </row>
  </sheetData>
  <sheetProtection password="CA1D" sheet="1" insertRows="0"/>
  <mergeCells count="11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C171:C172"/>
    <mergeCell ref="D171:D172"/>
    <mergeCell ref="E171:E172"/>
    <mergeCell ref="F171:F172"/>
    <mergeCell ref="G171:L173"/>
    <mergeCell ref="M135:M137"/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K3" sqref="K3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7.2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115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eelarve!E41</f>
        <v>0</v>
      </c>
      <c r="C3" s="205">
        <f>eelarve!F41</f>
        <v>0</v>
      </c>
      <c r="D3" s="205">
        <f>eelarve!G41</f>
        <v>0</v>
      </c>
      <c r="E3" s="205">
        <f>eelarve!H41</f>
        <v>0</v>
      </c>
      <c r="F3" s="205">
        <f>eelarve!I41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C11+C29+C47+C65+C83+C101+C119</f>
        <v>0</v>
      </c>
      <c r="D4" s="206">
        <f>D11+D29+D47+D65+D83+D101+D119</f>
        <v>0</v>
      </c>
      <c r="E4" s="206">
        <f>E11+E29+E47+E65+E83+E101+E119</f>
        <v>0</v>
      </c>
      <c r="F4" s="206">
        <f>F11+F29+F47+F65+F83+F101+F119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40" t="str">
        <f>'1. Tööjõukulud'!L7:L8</f>
        <v>Pangaarvelt tasumise kuupäev</v>
      </c>
      <c r="M7" s="358"/>
      <c r="N7" s="62"/>
    </row>
    <row r="8" spans="1:14" ht="48.7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eelarve!E42</f>
        <v>0</v>
      </c>
      <c r="C9" s="312">
        <f>eelarve!F42</f>
        <v>0</v>
      </c>
      <c r="D9" s="312">
        <f>eelarve!G42</f>
        <v>0</v>
      </c>
      <c r="E9" s="312">
        <f>eelarve!H42</f>
        <v>0</v>
      </c>
      <c r="F9" s="312">
        <f>eelarve!I42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5.25" customHeight="1">
      <c r="A10" s="302" t="str">
        <f>eelarve!A42</f>
        <v>3.1.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3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eelarve!E43</f>
        <v>0</v>
      </c>
      <c r="C27" s="312">
        <f>eelarve!F43</f>
        <v>0</v>
      </c>
      <c r="D27" s="312">
        <f>eelarve!G43</f>
        <v>0</v>
      </c>
      <c r="E27" s="312">
        <f>eelarve!H43</f>
        <v>0</v>
      </c>
      <c r="F27" s="312">
        <f>eelarve!I43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5.25" customHeight="1">
      <c r="A28" s="302" t="str">
        <f>eelarve!A43</f>
        <v>3.2.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7.2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eelarve!E44</f>
        <v>0</v>
      </c>
      <c r="C45" s="312">
        <f>eelarve!F44</f>
        <v>0</v>
      </c>
      <c r="D45" s="312">
        <f>eelarve!G44</f>
        <v>0</v>
      </c>
      <c r="E45" s="312">
        <f>eelarve!H44</f>
        <v>0</v>
      </c>
      <c r="F45" s="312">
        <f>eelarve!I44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6" customHeight="1">
      <c r="A46" s="302">
        <f>eelarve!A44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8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55"/>
      <c r="N62" s="51"/>
    </row>
    <row r="63" spans="1:14" ht="12.75">
      <c r="A63" s="65"/>
      <c r="B63" s="312">
        <f>eelarve!E45</f>
        <v>0</v>
      </c>
      <c r="C63" s="312">
        <f>eelarve!F45</f>
        <v>0</v>
      </c>
      <c r="D63" s="312">
        <f>eelarve!G45</f>
        <v>0</v>
      </c>
      <c r="E63" s="312">
        <f>eelarve!H45</f>
        <v>0</v>
      </c>
      <c r="F63" s="312">
        <f>eelarve!I45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4.5" customHeight="1">
      <c r="A64" s="360">
        <f>eelarve!A45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7.25" customHeight="1">
      <c r="A65" s="360"/>
      <c r="B65" s="306"/>
      <c r="C65" s="67">
        <f>SUM(C66:C80)</f>
        <v>0</v>
      </c>
      <c r="D65" s="67">
        <f>SUM(D66:D80)</f>
        <v>0</v>
      </c>
      <c r="E65" s="67">
        <f>SUM(E66:E80)</f>
        <v>0</v>
      </c>
      <c r="F65" s="67">
        <f>SUM(F66:F80)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61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53"/>
      <c r="N66" s="51"/>
    </row>
    <row r="67" spans="1:14" ht="12.75">
      <c r="A67" s="361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54"/>
      <c r="N67" s="51"/>
    </row>
    <row r="68" spans="1:14" ht="12.75">
      <c r="A68" s="361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61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61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54"/>
      <c r="N70" s="51"/>
    </row>
    <row r="71" spans="1:14" ht="12.75">
      <c r="A71" s="361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54"/>
      <c r="N71" s="51"/>
    </row>
    <row r="72" spans="1:14" ht="12.75">
      <c r="A72" s="361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54"/>
      <c r="N72" s="51"/>
    </row>
    <row r="73" spans="1:14" ht="12.75">
      <c r="A73" s="362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54"/>
      <c r="N73" s="51"/>
    </row>
    <row r="74" spans="1:14" ht="12.75">
      <c r="A74" s="362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54"/>
      <c r="N74" s="51"/>
    </row>
    <row r="75" spans="1:14" ht="12.75">
      <c r="A75" s="362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54"/>
      <c r="N75" s="51"/>
    </row>
    <row r="76" spans="1:14" ht="12.75">
      <c r="A76" s="362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62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54"/>
      <c r="N77" s="51"/>
    </row>
    <row r="78" spans="1:14" ht="12.75">
      <c r="A78" s="362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54"/>
      <c r="N78" s="51"/>
    </row>
    <row r="79" spans="1:14" ht="12.75">
      <c r="A79" s="362"/>
      <c r="B79" s="307"/>
      <c r="C79" s="99"/>
      <c r="D79" s="99"/>
      <c r="E79" s="99"/>
      <c r="F79" s="99"/>
      <c r="G79" s="104"/>
      <c r="H79" s="104"/>
      <c r="I79" s="137"/>
      <c r="J79" s="138"/>
      <c r="K79" s="104"/>
      <c r="L79" s="102"/>
      <c r="M79" s="354"/>
      <c r="N79" s="51"/>
    </row>
    <row r="80" spans="1:14" ht="12.75">
      <c r="A80" s="363"/>
      <c r="B80" s="308"/>
      <c r="C80" s="207"/>
      <c r="D80" s="207"/>
      <c r="E80" s="207"/>
      <c r="F80" s="207"/>
      <c r="G80" s="106"/>
      <c r="H80" s="106"/>
      <c r="I80" s="139"/>
      <c r="J80" s="140"/>
      <c r="K80" s="106"/>
      <c r="L80" s="141"/>
      <c r="M80" s="355"/>
      <c r="N80" s="51"/>
    </row>
    <row r="81" spans="1:14" ht="12.75">
      <c r="A81" s="65"/>
      <c r="B81" s="312">
        <f>eelarve!E46</f>
        <v>0</v>
      </c>
      <c r="C81" s="312">
        <f>eelarve!F46</f>
        <v>0</v>
      </c>
      <c r="D81" s="312">
        <f>eelarve!G46</f>
        <v>0</v>
      </c>
      <c r="E81" s="312">
        <f>eelarve!H46</f>
        <v>0</v>
      </c>
      <c r="F81" s="312">
        <f>eelarve!I46</f>
        <v>0</v>
      </c>
      <c r="G81" s="314"/>
      <c r="H81" s="315"/>
      <c r="I81" s="315"/>
      <c r="J81" s="315"/>
      <c r="K81" s="315"/>
      <c r="L81" s="316"/>
      <c r="M81" s="299">
        <f>B81-C83-D83-E83-F83</f>
        <v>0</v>
      </c>
      <c r="N81" s="51"/>
    </row>
    <row r="82" spans="1:14" ht="4.5" customHeight="1">
      <c r="A82" s="302">
        <f>eelarve!A46</f>
        <v>0</v>
      </c>
      <c r="B82" s="313"/>
      <c r="C82" s="313"/>
      <c r="D82" s="313"/>
      <c r="E82" s="313"/>
      <c r="F82" s="313"/>
      <c r="G82" s="317"/>
      <c r="H82" s="318"/>
      <c r="I82" s="318"/>
      <c r="J82" s="318"/>
      <c r="K82" s="318"/>
      <c r="L82" s="319"/>
      <c r="M82" s="300"/>
      <c r="N82" s="51"/>
    </row>
    <row r="83" spans="1:14" ht="18.75" customHeight="1">
      <c r="A83" s="302"/>
      <c r="B83" s="306"/>
      <c r="C83" s="67">
        <f>SUM(C84:C98)</f>
        <v>0</v>
      </c>
      <c r="D83" s="67">
        <f>SUM(D84:D98)</f>
        <v>0</v>
      </c>
      <c r="E83" s="67">
        <f>SUM(E84:E98)</f>
        <v>0</v>
      </c>
      <c r="F83" s="67">
        <f>SUM(F84:F98)</f>
        <v>0</v>
      </c>
      <c r="G83" s="320"/>
      <c r="H83" s="321"/>
      <c r="I83" s="321"/>
      <c r="J83" s="321"/>
      <c r="K83" s="321"/>
      <c r="L83" s="322"/>
      <c r="M83" s="301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35"/>
      <c r="J84" s="136"/>
      <c r="K84" s="101"/>
      <c r="L84" s="102"/>
      <c r="M84" s="353"/>
      <c r="N84" s="51"/>
    </row>
    <row r="85" spans="1:14" ht="12.75">
      <c r="A85" s="303"/>
      <c r="B85" s="307"/>
      <c r="C85" s="99"/>
      <c r="D85" s="99"/>
      <c r="E85" s="99"/>
      <c r="F85" s="99"/>
      <c r="G85" s="101"/>
      <c r="H85" s="134"/>
      <c r="I85" s="135"/>
      <c r="J85" s="136"/>
      <c r="K85" s="101"/>
      <c r="L85" s="102"/>
      <c r="M85" s="354"/>
      <c r="N85" s="51"/>
    </row>
    <row r="86" spans="1:14" ht="12.75">
      <c r="A86" s="303"/>
      <c r="B86" s="307"/>
      <c r="C86" s="99"/>
      <c r="D86" s="99"/>
      <c r="E86" s="99"/>
      <c r="F86" s="99"/>
      <c r="G86" s="104"/>
      <c r="H86" s="104"/>
      <c r="I86" s="137"/>
      <c r="J86" s="138"/>
      <c r="K86" s="104"/>
      <c r="L86" s="102"/>
      <c r="M86" s="354"/>
      <c r="N86" s="51"/>
    </row>
    <row r="87" spans="1:14" ht="12.75">
      <c r="A87" s="303"/>
      <c r="B87" s="307"/>
      <c r="C87" s="99"/>
      <c r="D87" s="99"/>
      <c r="E87" s="99"/>
      <c r="F87" s="99"/>
      <c r="G87" s="104"/>
      <c r="H87" s="104"/>
      <c r="I87" s="137"/>
      <c r="J87" s="138"/>
      <c r="K87" s="104"/>
      <c r="L87" s="102"/>
      <c r="M87" s="354"/>
      <c r="N87" s="51"/>
    </row>
    <row r="88" spans="1:14" ht="12.75">
      <c r="A88" s="303"/>
      <c r="B88" s="307"/>
      <c r="C88" s="99"/>
      <c r="D88" s="99"/>
      <c r="E88" s="99"/>
      <c r="F88" s="99"/>
      <c r="G88" s="104"/>
      <c r="H88" s="104"/>
      <c r="I88" s="137"/>
      <c r="J88" s="138"/>
      <c r="K88" s="104"/>
      <c r="L88" s="102"/>
      <c r="M88" s="354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3"/>
      <c r="B90" s="307"/>
      <c r="C90" s="99"/>
      <c r="D90" s="99"/>
      <c r="E90" s="99"/>
      <c r="F90" s="99"/>
      <c r="G90" s="104"/>
      <c r="H90" s="104"/>
      <c r="I90" s="137"/>
      <c r="J90" s="138"/>
      <c r="K90" s="104"/>
      <c r="L90" s="102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37"/>
      <c r="J91" s="138"/>
      <c r="K91" s="104"/>
      <c r="L91" s="102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37"/>
      <c r="J92" s="138"/>
      <c r="K92" s="104"/>
      <c r="L92" s="102"/>
      <c r="M92" s="354"/>
      <c r="N92" s="51"/>
    </row>
    <row r="93" spans="1:14" ht="12.75">
      <c r="A93" s="304"/>
      <c r="B93" s="307"/>
      <c r="C93" s="99"/>
      <c r="D93" s="99"/>
      <c r="E93" s="99"/>
      <c r="F93" s="99"/>
      <c r="G93" s="104"/>
      <c r="H93" s="104"/>
      <c r="I93" s="137"/>
      <c r="J93" s="138"/>
      <c r="K93" s="104"/>
      <c r="L93" s="102"/>
      <c r="M93" s="354"/>
      <c r="N93" s="51"/>
    </row>
    <row r="94" spans="1:14" ht="12.75">
      <c r="A94" s="304"/>
      <c r="B94" s="307"/>
      <c r="C94" s="99"/>
      <c r="D94" s="99"/>
      <c r="E94" s="99"/>
      <c r="F94" s="99"/>
      <c r="G94" s="104"/>
      <c r="H94" s="104"/>
      <c r="I94" s="137"/>
      <c r="J94" s="138"/>
      <c r="K94" s="104"/>
      <c r="L94" s="102"/>
      <c r="M94" s="354"/>
      <c r="N94" s="51"/>
    </row>
    <row r="95" spans="1:14" ht="12.75">
      <c r="A95" s="304"/>
      <c r="B95" s="307"/>
      <c r="C95" s="99"/>
      <c r="D95" s="99"/>
      <c r="E95" s="99"/>
      <c r="F95" s="99"/>
      <c r="G95" s="104"/>
      <c r="H95" s="104"/>
      <c r="I95" s="137"/>
      <c r="J95" s="138"/>
      <c r="K95" s="104"/>
      <c r="L95" s="102"/>
      <c r="M95" s="354"/>
      <c r="N95" s="51"/>
    </row>
    <row r="96" spans="1:14" ht="12.75">
      <c r="A96" s="304"/>
      <c r="B96" s="307"/>
      <c r="C96" s="99"/>
      <c r="D96" s="99"/>
      <c r="E96" s="99"/>
      <c r="F96" s="99"/>
      <c r="G96" s="104"/>
      <c r="H96" s="104"/>
      <c r="I96" s="137"/>
      <c r="J96" s="138"/>
      <c r="K96" s="104"/>
      <c r="L96" s="102"/>
      <c r="M96" s="354"/>
      <c r="N96" s="51"/>
    </row>
    <row r="97" spans="1:14" ht="12.75">
      <c r="A97" s="304"/>
      <c r="B97" s="307"/>
      <c r="C97" s="99"/>
      <c r="D97" s="99"/>
      <c r="E97" s="99"/>
      <c r="F97" s="99"/>
      <c r="G97" s="104"/>
      <c r="H97" s="104"/>
      <c r="I97" s="137"/>
      <c r="J97" s="138"/>
      <c r="K97" s="104"/>
      <c r="L97" s="102"/>
      <c r="M97" s="354"/>
      <c r="N97" s="51"/>
    </row>
    <row r="98" spans="1:14" ht="12.75">
      <c r="A98" s="305"/>
      <c r="B98" s="308"/>
      <c r="C98" s="207"/>
      <c r="D98" s="207"/>
      <c r="E98" s="207"/>
      <c r="F98" s="207"/>
      <c r="G98" s="106"/>
      <c r="H98" s="106"/>
      <c r="I98" s="139"/>
      <c r="J98" s="140"/>
      <c r="K98" s="106"/>
      <c r="L98" s="141"/>
      <c r="M98" s="355"/>
      <c r="N98" s="51"/>
    </row>
    <row r="99" spans="1:14" ht="12.75">
      <c r="A99" s="65"/>
      <c r="B99" s="312">
        <f>eelarve!E47</f>
        <v>0</v>
      </c>
      <c r="C99" s="312">
        <f>eelarve!F47</f>
        <v>0</v>
      </c>
      <c r="D99" s="312">
        <f>eelarve!G47</f>
        <v>0</v>
      </c>
      <c r="E99" s="312">
        <f>eelarve!H47</f>
        <v>0</v>
      </c>
      <c r="F99" s="312">
        <f>eelarve!I47</f>
        <v>0</v>
      </c>
      <c r="G99" s="314"/>
      <c r="H99" s="315"/>
      <c r="I99" s="315"/>
      <c r="J99" s="315"/>
      <c r="K99" s="315"/>
      <c r="L99" s="316"/>
      <c r="M99" s="299">
        <f>B99-C101-D101-E101-F101</f>
        <v>0</v>
      </c>
      <c r="N99" s="51"/>
    </row>
    <row r="100" spans="1:14" ht="6" customHeight="1">
      <c r="A100" s="302">
        <f>eelarve!A47</f>
        <v>0</v>
      </c>
      <c r="B100" s="313"/>
      <c r="C100" s="313"/>
      <c r="D100" s="313"/>
      <c r="E100" s="313"/>
      <c r="F100" s="313"/>
      <c r="G100" s="317"/>
      <c r="H100" s="318"/>
      <c r="I100" s="318"/>
      <c r="J100" s="318"/>
      <c r="K100" s="318"/>
      <c r="L100" s="319"/>
      <c r="M100" s="300"/>
      <c r="N100" s="51"/>
    </row>
    <row r="101" spans="1:14" ht="18" customHeight="1">
      <c r="A101" s="302"/>
      <c r="B101" s="306"/>
      <c r="C101" s="67">
        <f>SUM(C102:C116)</f>
        <v>0</v>
      </c>
      <c r="D101" s="67">
        <f>SUM(D102:D116)</f>
        <v>0</v>
      </c>
      <c r="E101" s="67">
        <f>SUM(E102:E116)</f>
        <v>0</v>
      </c>
      <c r="F101" s="67">
        <f>SUM(F102:F116)</f>
        <v>0</v>
      </c>
      <c r="G101" s="320"/>
      <c r="H101" s="321"/>
      <c r="I101" s="321"/>
      <c r="J101" s="321"/>
      <c r="K101" s="321"/>
      <c r="L101" s="322"/>
      <c r="M101" s="301"/>
      <c r="N101" s="51"/>
    </row>
    <row r="102" spans="1:14" ht="12.75">
      <c r="A102" s="303"/>
      <c r="B102" s="307"/>
      <c r="C102" s="99"/>
      <c r="D102" s="99"/>
      <c r="E102" s="99"/>
      <c r="F102" s="99"/>
      <c r="G102" s="101"/>
      <c r="H102" s="134"/>
      <c r="I102" s="135"/>
      <c r="J102" s="136"/>
      <c r="K102" s="101"/>
      <c r="L102" s="102"/>
      <c r="M102" s="353"/>
      <c r="N102" s="51"/>
    </row>
    <row r="103" spans="1:14" ht="12.75">
      <c r="A103" s="303"/>
      <c r="B103" s="307"/>
      <c r="C103" s="99"/>
      <c r="D103" s="99"/>
      <c r="E103" s="99"/>
      <c r="F103" s="99"/>
      <c r="G103" s="101"/>
      <c r="H103" s="134"/>
      <c r="I103" s="135"/>
      <c r="J103" s="136"/>
      <c r="K103" s="101"/>
      <c r="L103" s="102"/>
      <c r="M103" s="354"/>
      <c r="N103" s="51"/>
    </row>
    <row r="104" spans="1:14" ht="12.75">
      <c r="A104" s="303"/>
      <c r="B104" s="307"/>
      <c r="C104" s="99"/>
      <c r="D104" s="99"/>
      <c r="E104" s="99"/>
      <c r="F104" s="99"/>
      <c r="G104" s="104"/>
      <c r="H104" s="104"/>
      <c r="I104" s="137"/>
      <c r="J104" s="138"/>
      <c r="K104" s="104"/>
      <c r="L104" s="102"/>
      <c r="M104" s="354"/>
      <c r="N104" s="51"/>
    </row>
    <row r="105" spans="1:14" ht="12.75">
      <c r="A105" s="303"/>
      <c r="B105" s="307"/>
      <c r="C105" s="99"/>
      <c r="D105" s="99"/>
      <c r="E105" s="99"/>
      <c r="F105" s="99"/>
      <c r="G105" s="104"/>
      <c r="H105" s="104"/>
      <c r="I105" s="137"/>
      <c r="J105" s="138"/>
      <c r="K105" s="104"/>
      <c r="L105" s="102"/>
      <c r="M105" s="354"/>
      <c r="N105" s="51"/>
    </row>
    <row r="106" spans="1:14" ht="12.75">
      <c r="A106" s="303"/>
      <c r="B106" s="307"/>
      <c r="C106" s="99"/>
      <c r="D106" s="99"/>
      <c r="E106" s="99"/>
      <c r="F106" s="99"/>
      <c r="G106" s="104"/>
      <c r="H106" s="104"/>
      <c r="I106" s="137"/>
      <c r="J106" s="138"/>
      <c r="K106" s="104"/>
      <c r="L106" s="102"/>
      <c r="M106" s="354"/>
      <c r="N106" s="51"/>
    </row>
    <row r="107" spans="1:14" ht="12.75">
      <c r="A107" s="303"/>
      <c r="B107" s="307"/>
      <c r="C107" s="99"/>
      <c r="D107" s="99"/>
      <c r="E107" s="99"/>
      <c r="F107" s="99"/>
      <c r="G107" s="104"/>
      <c r="H107" s="104"/>
      <c r="I107" s="137"/>
      <c r="J107" s="138"/>
      <c r="K107" s="104"/>
      <c r="L107" s="102"/>
      <c r="M107" s="354"/>
      <c r="N107" s="51"/>
    </row>
    <row r="108" spans="1:14" ht="12.75">
      <c r="A108" s="303"/>
      <c r="B108" s="307"/>
      <c r="C108" s="99"/>
      <c r="D108" s="99"/>
      <c r="E108" s="99"/>
      <c r="F108" s="99"/>
      <c r="G108" s="104"/>
      <c r="H108" s="104"/>
      <c r="I108" s="137"/>
      <c r="J108" s="138"/>
      <c r="K108" s="104"/>
      <c r="L108" s="102"/>
      <c r="M108" s="354"/>
      <c r="N108" s="51"/>
    </row>
    <row r="109" spans="1:14" ht="12.75">
      <c r="A109" s="304"/>
      <c r="B109" s="307"/>
      <c r="C109" s="99"/>
      <c r="D109" s="99"/>
      <c r="E109" s="99"/>
      <c r="F109" s="99"/>
      <c r="G109" s="104"/>
      <c r="H109" s="104"/>
      <c r="I109" s="137"/>
      <c r="J109" s="138"/>
      <c r="K109" s="104"/>
      <c r="L109" s="102"/>
      <c r="M109" s="354"/>
      <c r="N109" s="51"/>
    </row>
    <row r="110" spans="1:14" ht="12.75">
      <c r="A110" s="304"/>
      <c r="B110" s="307"/>
      <c r="C110" s="99"/>
      <c r="D110" s="99"/>
      <c r="E110" s="99"/>
      <c r="F110" s="99"/>
      <c r="G110" s="104"/>
      <c r="H110" s="104"/>
      <c r="I110" s="137"/>
      <c r="J110" s="138"/>
      <c r="K110" s="104"/>
      <c r="L110" s="102"/>
      <c r="M110" s="354"/>
      <c r="N110" s="51"/>
    </row>
    <row r="111" spans="1:14" ht="12.75">
      <c r="A111" s="304"/>
      <c r="B111" s="307"/>
      <c r="C111" s="99"/>
      <c r="D111" s="99"/>
      <c r="E111" s="99"/>
      <c r="F111" s="99"/>
      <c r="G111" s="104"/>
      <c r="H111" s="104"/>
      <c r="I111" s="137"/>
      <c r="J111" s="138"/>
      <c r="K111" s="104"/>
      <c r="L111" s="102"/>
      <c r="M111" s="354"/>
      <c r="N111" s="51"/>
    </row>
    <row r="112" spans="1:14" ht="12.75">
      <c r="A112" s="304"/>
      <c r="B112" s="307"/>
      <c r="C112" s="99"/>
      <c r="D112" s="99"/>
      <c r="E112" s="99"/>
      <c r="F112" s="99"/>
      <c r="G112" s="104"/>
      <c r="H112" s="104"/>
      <c r="I112" s="137"/>
      <c r="J112" s="138"/>
      <c r="K112" s="104"/>
      <c r="L112" s="102"/>
      <c r="M112" s="354"/>
      <c r="N112" s="51"/>
    </row>
    <row r="113" spans="1:14" ht="12.75">
      <c r="A113" s="304"/>
      <c r="B113" s="307"/>
      <c r="C113" s="99"/>
      <c r="D113" s="99"/>
      <c r="E113" s="99"/>
      <c r="F113" s="99"/>
      <c r="G113" s="104"/>
      <c r="H113" s="104"/>
      <c r="I113" s="137"/>
      <c r="J113" s="138"/>
      <c r="K113" s="104"/>
      <c r="L113" s="102"/>
      <c r="M113" s="354"/>
      <c r="N113" s="51"/>
    </row>
    <row r="114" spans="1:14" ht="12.75">
      <c r="A114" s="304"/>
      <c r="B114" s="307"/>
      <c r="C114" s="99"/>
      <c r="D114" s="99"/>
      <c r="E114" s="99"/>
      <c r="F114" s="99"/>
      <c r="G114" s="104"/>
      <c r="H114" s="104"/>
      <c r="I114" s="137"/>
      <c r="J114" s="138"/>
      <c r="K114" s="104"/>
      <c r="L114" s="102"/>
      <c r="M114" s="354"/>
      <c r="N114" s="51"/>
    </row>
    <row r="115" spans="1:14" ht="12.75">
      <c r="A115" s="304"/>
      <c r="B115" s="307"/>
      <c r="C115" s="99"/>
      <c r="D115" s="99"/>
      <c r="E115" s="99"/>
      <c r="F115" s="99"/>
      <c r="G115" s="104"/>
      <c r="H115" s="104"/>
      <c r="I115" s="137"/>
      <c r="J115" s="138"/>
      <c r="K115" s="104"/>
      <c r="L115" s="102"/>
      <c r="M115" s="354"/>
      <c r="N115" s="51"/>
    </row>
    <row r="116" spans="1:14" ht="12.75">
      <c r="A116" s="305"/>
      <c r="B116" s="308"/>
      <c r="C116" s="207"/>
      <c r="D116" s="207"/>
      <c r="E116" s="207"/>
      <c r="F116" s="207"/>
      <c r="G116" s="106"/>
      <c r="H116" s="106"/>
      <c r="I116" s="139"/>
      <c r="J116" s="140"/>
      <c r="K116" s="106"/>
      <c r="L116" s="141"/>
      <c r="M116" s="355"/>
      <c r="N116" s="51"/>
    </row>
    <row r="117" spans="1:14" ht="12.75">
      <c r="A117" s="65"/>
      <c r="B117" s="312">
        <f>eelarve!E48</f>
        <v>0</v>
      </c>
      <c r="C117" s="312">
        <f>eelarve!F48</f>
        <v>0</v>
      </c>
      <c r="D117" s="312">
        <f>eelarve!G48</f>
        <v>0</v>
      </c>
      <c r="E117" s="312">
        <f>eelarve!H48</f>
        <v>0</v>
      </c>
      <c r="F117" s="312">
        <f>eelarve!I48</f>
        <v>0</v>
      </c>
      <c r="G117" s="314"/>
      <c r="H117" s="315"/>
      <c r="I117" s="315"/>
      <c r="J117" s="315"/>
      <c r="K117" s="315"/>
      <c r="L117" s="316"/>
      <c r="M117" s="299">
        <f>B117-C119-D119-E119-F119</f>
        <v>0</v>
      </c>
      <c r="N117" s="51"/>
    </row>
    <row r="118" spans="1:14" ht="5.25" customHeight="1">
      <c r="A118" s="302">
        <f>eelarve!A48</f>
        <v>0</v>
      </c>
      <c r="B118" s="313"/>
      <c r="C118" s="313"/>
      <c r="D118" s="313"/>
      <c r="E118" s="313"/>
      <c r="F118" s="313"/>
      <c r="G118" s="317"/>
      <c r="H118" s="318"/>
      <c r="I118" s="318"/>
      <c r="J118" s="318"/>
      <c r="K118" s="318"/>
      <c r="L118" s="319"/>
      <c r="M118" s="300"/>
      <c r="N118" s="51"/>
    </row>
    <row r="119" spans="1:14" ht="18" customHeight="1">
      <c r="A119" s="302"/>
      <c r="B119" s="306"/>
      <c r="C119" s="67">
        <f>SUM(C120:C134)</f>
        <v>0</v>
      </c>
      <c r="D119" s="67">
        <f>SUM(D120:D134)</f>
        <v>0</v>
      </c>
      <c r="E119" s="67">
        <f>SUM(E120:E134)</f>
        <v>0</v>
      </c>
      <c r="F119" s="67">
        <f>SUM(F120:F134)</f>
        <v>0</v>
      </c>
      <c r="G119" s="320"/>
      <c r="H119" s="321"/>
      <c r="I119" s="321"/>
      <c r="J119" s="321"/>
      <c r="K119" s="321"/>
      <c r="L119" s="322"/>
      <c r="M119" s="301"/>
      <c r="N119" s="51"/>
    </row>
    <row r="120" spans="1:14" ht="12.75">
      <c r="A120" s="303"/>
      <c r="B120" s="307"/>
      <c r="C120" s="99"/>
      <c r="D120" s="99"/>
      <c r="E120" s="99"/>
      <c r="F120" s="99"/>
      <c r="G120" s="101"/>
      <c r="H120" s="134"/>
      <c r="I120" s="135"/>
      <c r="J120" s="136"/>
      <c r="K120" s="101"/>
      <c r="L120" s="102"/>
      <c r="M120" s="353"/>
      <c r="N120" s="51"/>
    </row>
    <row r="121" spans="1:14" ht="12.75">
      <c r="A121" s="303"/>
      <c r="B121" s="307"/>
      <c r="C121" s="99"/>
      <c r="D121" s="99"/>
      <c r="E121" s="99"/>
      <c r="F121" s="99"/>
      <c r="G121" s="101"/>
      <c r="H121" s="134"/>
      <c r="I121" s="135"/>
      <c r="J121" s="136"/>
      <c r="K121" s="101"/>
      <c r="L121" s="102"/>
      <c r="M121" s="354"/>
      <c r="N121" s="51"/>
    </row>
    <row r="122" spans="1:14" ht="12.75">
      <c r="A122" s="303"/>
      <c r="B122" s="307"/>
      <c r="C122" s="99"/>
      <c r="D122" s="99"/>
      <c r="E122" s="99"/>
      <c r="F122" s="99"/>
      <c r="G122" s="104"/>
      <c r="H122" s="104"/>
      <c r="I122" s="137"/>
      <c r="J122" s="138"/>
      <c r="K122" s="104"/>
      <c r="L122" s="102"/>
      <c r="M122" s="354"/>
      <c r="N122" s="51"/>
    </row>
    <row r="123" spans="1:14" ht="12.75">
      <c r="A123" s="303"/>
      <c r="B123" s="307"/>
      <c r="C123" s="99"/>
      <c r="D123" s="99"/>
      <c r="E123" s="99"/>
      <c r="F123" s="99"/>
      <c r="G123" s="104"/>
      <c r="H123" s="104"/>
      <c r="I123" s="137"/>
      <c r="J123" s="138"/>
      <c r="K123" s="104"/>
      <c r="L123" s="102"/>
      <c r="M123" s="354"/>
      <c r="N123" s="51"/>
    </row>
    <row r="124" spans="1:14" ht="12.75">
      <c r="A124" s="303"/>
      <c r="B124" s="307"/>
      <c r="C124" s="99"/>
      <c r="D124" s="99"/>
      <c r="E124" s="99"/>
      <c r="F124" s="99"/>
      <c r="G124" s="104"/>
      <c r="H124" s="104"/>
      <c r="I124" s="137"/>
      <c r="J124" s="138"/>
      <c r="K124" s="104"/>
      <c r="L124" s="102"/>
      <c r="M124" s="354"/>
      <c r="N124" s="51"/>
    </row>
    <row r="125" spans="1:14" ht="12.75">
      <c r="A125" s="303"/>
      <c r="B125" s="307"/>
      <c r="C125" s="99"/>
      <c r="D125" s="99"/>
      <c r="E125" s="99"/>
      <c r="F125" s="99"/>
      <c r="G125" s="104"/>
      <c r="H125" s="104"/>
      <c r="I125" s="137"/>
      <c r="J125" s="138"/>
      <c r="K125" s="104"/>
      <c r="L125" s="102"/>
      <c r="M125" s="354"/>
      <c r="N125" s="51"/>
    </row>
    <row r="126" spans="1:14" ht="12.75">
      <c r="A126" s="303"/>
      <c r="B126" s="307"/>
      <c r="C126" s="99"/>
      <c r="D126" s="99"/>
      <c r="E126" s="99"/>
      <c r="F126" s="99"/>
      <c r="G126" s="104"/>
      <c r="H126" s="104"/>
      <c r="I126" s="137"/>
      <c r="J126" s="138"/>
      <c r="K126" s="104"/>
      <c r="L126" s="102"/>
      <c r="M126" s="354"/>
      <c r="N126" s="51"/>
    </row>
    <row r="127" spans="1:14" ht="12.75">
      <c r="A127" s="304"/>
      <c r="B127" s="307"/>
      <c r="C127" s="99"/>
      <c r="D127" s="99"/>
      <c r="E127" s="99"/>
      <c r="F127" s="99"/>
      <c r="G127" s="104"/>
      <c r="H127" s="104"/>
      <c r="I127" s="137"/>
      <c r="J127" s="138"/>
      <c r="K127" s="104"/>
      <c r="L127" s="102"/>
      <c r="M127" s="354"/>
      <c r="N127" s="51"/>
    </row>
    <row r="128" spans="1:14" ht="12.75">
      <c r="A128" s="304"/>
      <c r="B128" s="307"/>
      <c r="C128" s="99"/>
      <c r="D128" s="99"/>
      <c r="E128" s="99"/>
      <c r="F128" s="99"/>
      <c r="G128" s="104"/>
      <c r="H128" s="104"/>
      <c r="I128" s="137"/>
      <c r="J128" s="138"/>
      <c r="K128" s="104"/>
      <c r="L128" s="102"/>
      <c r="M128" s="354"/>
      <c r="N128" s="51"/>
    </row>
    <row r="129" spans="1:14" ht="12.75">
      <c r="A129" s="304"/>
      <c r="B129" s="307"/>
      <c r="C129" s="99"/>
      <c r="D129" s="99"/>
      <c r="E129" s="99"/>
      <c r="F129" s="99"/>
      <c r="G129" s="104"/>
      <c r="H129" s="104"/>
      <c r="I129" s="137"/>
      <c r="J129" s="138"/>
      <c r="K129" s="104"/>
      <c r="L129" s="102"/>
      <c r="M129" s="354"/>
      <c r="N129" s="51"/>
    </row>
    <row r="130" spans="1:14" ht="12.75">
      <c r="A130" s="304"/>
      <c r="B130" s="307"/>
      <c r="C130" s="99"/>
      <c r="D130" s="99"/>
      <c r="E130" s="99"/>
      <c r="F130" s="99"/>
      <c r="G130" s="104"/>
      <c r="H130" s="104"/>
      <c r="I130" s="137"/>
      <c r="J130" s="138"/>
      <c r="K130" s="104"/>
      <c r="L130" s="102"/>
      <c r="M130" s="354"/>
      <c r="N130" s="51"/>
    </row>
    <row r="131" spans="1:14" ht="12.75">
      <c r="A131" s="304"/>
      <c r="B131" s="307"/>
      <c r="C131" s="99"/>
      <c r="D131" s="99"/>
      <c r="E131" s="99"/>
      <c r="F131" s="99"/>
      <c r="G131" s="104"/>
      <c r="H131" s="104"/>
      <c r="I131" s="137"/>
      <c r="J131" s="138"/>
      <c r="K131" s="104"/>
      <c r="L131" s="102"/>
      <c r="M131" s="354"/>
      <c r="N131" s="51"/>
    </row>
    <row r="132" spans="1:14" ht="12.75">
      <c r="A132" s="304"/>
      <c r="B132" s="307"/>
      <c r="C132" s="99"/>
      <c r="D132" s="99"/>
      <c r="E132" s="99"/>
      <c r="F132" s="99"/>
      <c r="G132" s="104"/>
      <c r="H132" s="104"/>
      <c r="I132" s="137"/>
      <c r="J132" s="138"/>
      <c r="K132" s="104"/>
      <c r="L132" s="102"/>
      <c r="M132" s="354"/>
      <c r="N132" s="51"/>
    </row>
    <row r="133" spans="1:14" ht="12.75">
      <c r="A133" s="304"/>
      <c r="B133" s="307"/>
      <c r="C133" s="99"/>
      <c r="D133" s="99"/>
      <c r="E133" s="99"/>
      <c r="F133" s="99"/>
      <c r="G133" s="104"/>
      <c r="H133" s="104"/>
      <c r="I133" s="137"/>
      <c r="J133" s="138"/>
      <c r="K133" s="104"/>
      <c r="L133" s="102"/>
      <c r="M133" s="354"/>
      <c r="N133" s="51"/>
    </row>
    <row r="134" spans="1:14" ht="12.75">
      <c r="A134" s="305"/>
      <c r="B134" s="308"/>
      <c r="C134" s="207"/>
      <c r="D134" s="207"/>
      <c r="E134" s="207"/>
      <c r="F134" s="207"/>
      <c r="G134" s="106"/>
      <c r="H134" s="106"/>
      <c r="I134" s="139"/>
      <c r="J134" s="140"/>
      <c r="K134" s="106"/>
      <c r="L134" s="141"/>
      <c r="M134" s="355"/>
      <c r="N134" s="51"/>
    </row>
    <row r="135" spans="1:14" ht="12.75">
      <c r="A135" s="51"/>
      <c r="B135" s="69"/>
      <c r="C135" s="69"/>
      <c r="D135" s="69"/>
      <c r="E135" s="69"/>
      <c r="F135" s="69"/>
      <c r="G135" s="69"/>
      <c r="H135" s="69"/>
      <c r="I135" s="69"/>
      <c r="J135" s="91"/>
      <c r="K135" s="69"/>
      <c r="L135" s="69"/>
      <c r="M135" s="69"/>
      <c r="N135" s="51"/>
    </row>
  </sheetData>
  <sheetProtection password="CA1D" sheet="1" insertRows="0"/>
  <mergeCells count="8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C117:C118"/>
    <mergeCell ref="D117:D118"/>
    <mergeCell ref="E117:E118"/>
    <mergeCell ref="F117:F118"/>
    <mergeCell ref="G117:L119"/>
    <mergeCell ref="M81:M83"/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A172" sqref="A172:A188"/>
    </sheetView>
  </sheetViews>
  <sheetFormatPr defaultColWidth="9.140625" defaultRowHeight="12.75"/>
  <cols>
    <col min="1" max="1" width="16.0039062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003906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116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5" customHeight="1">
      <c r="A3" s="70" t="s">
        <v>27</v>
      </c>
      <c r="B3" s="205">
        <f>eelarve!E49</f>
        <v>0</v>
      </c>
      <c r="C3" s="205">
        <f>eelarve!F49</f>
        <v>0</v>
      </c>
      <c r="D3" s="205">
        <f>eelarve!G49</f>
        <v>0</v>
      </c>
      <c r="E3" s="205">
        <f>eelarve!H49</f>
        <v>0</v>
      </c>
      <c r="F3" s="205">
        <f>eelarve!I49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C11+C29+C47+C65+C83+C101+C119+C137+C155+C173</f>
        <v>0</v>
      </c>
      <c r="D4" s="206">
        <f>D11+D29+D47+D65+D83+D101+D119+D137+D155+D173</f>
        <v>0</v>
      </c>
      <c r="E4" s="206">
        <f>E11+E29+E47+E65+E83+E101+E119+E137+E155+E173</f>
        <v>0</v>
      </c>
      <c r="F4" s="206">
        <f>F11+F29+F47+F65+F83+F101+F119+F137+F155+F173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8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8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54.7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eelarve!E50</f>
        <v>0</v>
      </c>
      <c r="C9" s="312">
        <f>eelarve!F50</f>
        <v>0</v>
      </c>
      <c r="D9" s="312">
        <f>eelarve!G50</f>
        <v>0</v>
      </c>
      <c r="E9" s="312">
        <f>eelarve!H50</f>
        <v>0</v>
      </c>
      <c r="F9" s="312">
        <f>eelarve!I50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3.75" customHeight="1">
      <c r="A10" s="302" t="str">
        <f>eelarve!A50</f>
        <v>4.1.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8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eelarve!E51</f>
        <v>0</v>
      </c>
      <c r="C27" s="312">
        <f>eelarve!F51</f>
        <v>0</v>
      </c>
      <c r="D27" s="312">
        <f>eelarve!G51</f>
        <v>0</v>
      </c>
      <c r="E27" s="312">
        <f>eelarve!H51</f>
        <v>0</v>
      </c>
      <c r="F27" s="312">
        <f>eelarve!I51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3" customHeight="1">
      <c r="A28" s="302" t="str">
        <f>eelarve!A51</f>
        <v>4.2.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6.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eelarve!E52</f>
        <v>0</v>
      </c>
      <c r="C45" s="312">
        <f>eelarve!F52</f>
        <v>0</v>
      </c>
      <c r="D45" s="312">
        <f>eelarve!G52</f>
        <v>0</v>
      </c>
      <c r="E45" s="312">
        <f>eelarve!H52</f>
        <v>0</v>
      </c>
      <c r="F45" s="312">
        <f>eelarve!I52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5.25" customHeight="1">
      <c r="A46" s="302">
        <f>eelarve!A52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.7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55"/>
      <c r="N62" s="51"/>
    </row>
    <row r="63" spans="1:14" ht="12.75">
      <c r="A63" s="65"/>
      <c r="B63" s="312">
        <f>eelarve!E53</f>
        <v>0</v>
      </c>
      <c r="C63" s="312">
        <f>eelarve!F53</f>
        <v>0</v>
      </c>
      <c r="D63" s="312">
        <f>eelarve!G53</f>
        <v>0</v>
      </c>
      <c r="E63" s="312">
        <f>eelarve!H53</f>
        <v>0</v>
      </c>
      <c r="F63" s="312">
        <f>eelarve!I53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3.75" customHeight="1">
      <c r="A64" s="302">
        <f>eelarve!A53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8" customHeight="1">
      <c r="A65" s="302"/>
      <c r="B65" s="306"/>
      <c r="C65" s="67">
        <f>SUM(C66:C80)</f>
        <v>0</v>
      </c>
      <c r="D65" s="67">
        <f>SUM(D66:D80)</f>
        <v>0</v>
      </c>
      <c r="E65" s="67">
        <f>SUM(E66:E80)</f>
        <v>0</v>
      </c>
      <c r="F65" s="67">
        <f>SUM(F66:F80)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03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53"/>
      <c r="N66" s="51"/>
    </row>
    <row r="67" spans="1:14" ht="12.75">
      <c r="A67" s="303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54"/>
      <c r="N67" s="51"/>
    </row>
    <row r="68" spans="1:14" ht="12.75">
      <c r="A68" s="303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03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03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54"/>
      <c r="N70" s="51"/>
    </row>
    <row r="71" spans="1:14" ht="12.75">
      <c r="A71" s="303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54"/>
      <c r="N71" s="51"/>
    </row>
    <row r="72" spans="1:14" ht="12.75">
      <c r="A72" s="303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54"/>
      <c r="N72" s="51"/>
    </row>
    <row r="73" spans="1:14" ht="12.75">
      <c r="A73" s="304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54"/>
      <c r="N73" s="51"/>
    </row>
    <row r="74" spans="1:14" ht="12.75">
      <c r="A74" s="304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54"/>
      <c r="N74" s="51"/>
    </row>
    <row r="75" spans="1:14" ht="12.75">
      <c r="A75" s="304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54"/>
      <c r="N75" s="51"/>
    </row>
    <row r="76" spans="1:14" ht="12.75">
      <c r="A76" s="304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04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54"/>
      <c r="N77" s="51"/>
    </row>
    <row r="78" spans="1:14" ht="12.75">
      <c r="A78" s="304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54"/>
      <c r="N78" s="51"/>
    </row>
    <row r="79" spans="1:14" ht="12.75">
      <c r="A79" s="304"/>
      <c r="B79" s="307"/>
      <c r="C79" s="99"/>
      <c r="D79" s="99"/>
      <c r="E79" s="99"/>
      <c r="F79" s="99"/>
      <c r="G79" s="104"/>
      <c r="H79" s="104"/>
      <c r="I79" s="137"/>
      <c r="J79" s="138"/>
      <c r="K79" s="104"/>
      <c r="L79" s="102"/>
      <c r="M79" s="354"/>
      <c r="N79" s="51"/>
    </row>
    <row r="80" spans="1:14" ht="12.75">
      <c r="A80" s="305"/>
      <c r="B80" s="308"/>
      <c r="C80" s="207"/>
      <c r="D80" s="207"/>
      <c r="E80" s="207"/>
      <c r="F80" s="207"/>
      <c r="G80" s="106"/>
      <c r="H80" s="106"/>
      <c r="I80" s="139"/>
      <c r="J80" s="140"/>
      <c r="K80" s="106"/>
      <c r="L80" s="141"/>
      <c r="M80" s="355"/>
      <c r="N80" s="51"/>
    </row>
    <row r="81" spans="1:14" ht="12.75">
      <c r="A81" s="65"/>
      <c r="B81" s="312">
        <f>eelarve!E54</f>
        <v>0</v>
      </c>
      <c r="C81" s="312">
        <f>eelarve!F54</f>
        <v>0</v>
      </c>
      <c r="D81" s="312">
        <f>eelarve!G54</f>
        <v>0</v>
      </c>
      <c r="E81" s="312">
        <f>eelarve!H54</f>
        <v>0</v>
      </c>
      <c r="F81" s="312">
        <f>eelarve!I54</f>
        <v>0</v>
      </c>
      <c r="G81" s="314"/>
      <c r="H81" s="315"/>
      <c r="I81" s="315"/>
      <c r="J81" s="315"/>
      <c r="K81" s="315"/>
      <c r="L81" s="316"/>
      <c r="M81" s="299">
        <f>B81-C83-D83-E83-F83</f>
        <v>0</v>
      </c>
      <c r="N81" s="51"/>
    </row>
    <row r="82" spans="1:14" ht="4.5" customHeight="1">
      <c r="A82" s="302">
        <f>eelarve!A54</f>
        <v>0</v>
      </c>
      <c r="B82" s="313"/>
      <c r="C82" s="313"/>
      <c r="D82" s="313"/>
      <c r="E82" s="313"/>
      <c r="F82" s="313"/>
      <c r="G82" s="317"/>
      <c r="H82" s="318"/>
      <c r="I82" s="318"/>
      <c r="J82" s="318"/>
      <c r="K82" s="318"/>
      <c r="L82" s="319"/>
      <c r="M82" s="300"/>
      <c r="N82" s="51"/>
    </row>
    <row r="83" spans="1:14" ht="18.75" customHeight="1">
      <c r="A83" s="302"/>
      <c r="B83" s="306"/>
      <c r="C83" s="67">
        <f>SUM(C84:C98)</f>
        <v>0</v>
      </c>
      <c r="D83" s="67">
        <f>SUM(D84:D98)</f>
        <v>0</v>
      </c>
      <c r="E83" s="67">
        <f>SUM(E84:E98)</f>
        <v>0</v>
      </c>
      <c r="F83" s="67">
        <f>SUM(F84:F98)</f>
        <v>0</v>
      </c>
      <c r="G83" s="320"/>
      <c r="H83" s="321"/>
      <c r="I83" s="321"/>
      <c r="J83" s="321"/>
      <c r="K83" s="321"/>
      <c r="L83" s="322"/>
      <c r="M83" s="301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35"/>
      <c r="J84" s="136"/>
      <c r="K84" s="101"/>
      <c r="L84" s="102"/>
      <c r="M84" s="353"/>
      <c r="N84" s="51"/>
    </row>
    <row r="85" spans="1:14" ht="12.75">
      <c r="A85" s="303"/>
      <c r="B85" s="307"/>
      <c r="C85" s="99"/>
      <c r="D85" s="99"/>
      <c r="E85" s="99"/>
      <c r="F85" s="99"/>
      <c r="G85" s="101"/>
      <c r="H85" s="134"/>
      <c r="I85" s="135"/>
      <c r="J85" s="136"/>
      <c r="K85" s="101"/>
      <c r="L85" s="102"/>
      <c r="M85" s="354"/>
      <c r="N85" s="51"/>
    </row>
    <row r="86" spans="1:14" ht="12.75">
      <c r="A86" s="303"/>
      <c r="B86" s="307"/>
      <c r="C86" s="99"/>
      <c r="D86" s="99"/>
      <c r="E86" s="99"/>
      <c r="F86" s="99"/>
      <c r="G86" s="104"/>
      <c r="H86" s="104"/>
      <c r="I86" s="137"/>
      <c r="J86" s="138"/>
      <c r="K86" s="104"/>
      <c r="L86" s="102"/>
      <c r="M86" s="354"/>
      <c r="N86" s="51"/>
    </row>
    <row r="87" spans="1:14" ht="12.75">
      <c r="A87" s="303"/>
      <c r="B87" s="307"/>
      <c r="C87" s="99"/>
      <c r="D87" s="99"/>
      <c r="E87" s="99"/>
      <c r="F87" s="99"/>
      <c r="G87" s="104"/>
      <c r="H87" s="104"/>
      <c r="I87" s="137"/>
      <c r="J87" s="138"/>
      <c r="K87" s="104"/>
      <c r="L87" s="102"/>
      <c r="M87" s="354"/>
      <c r="N87" s="51"/>
    </row>
    <row r="88" spans="1:14" ht="12.75">
      <c r="A88" s="303"/>
      <c r="B88" s="307"/>
      <c r="C88" s="99"/>
      <c r="D88" s="99"/>
      <c r="E88" s="99"/>
      <c r="F88" s="99"/>
      <c r="G88" s="104"/>
      <c r="H88" s="104"/>
      <c r="I88" s="137"/>
      <c r="J88" s="138"/>
      <c r="K88" s="104"/>
      <c r="L88" s="102"/>
      <c r="M88" s="354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3"/>
      <c r="B90" s="307"/>
      <c r="C90" s="99"/>
      <c r="D90" s="99"/>
      <c r="E90" s="99"/>
      <c r="F90" s="99"/>
      <c r="G90" s="104"/>
      <c r="H90" s="104"/>
      <c r="I90" s="137"/>
      <c r="J90" s="138"/>
      <c r="K90" s="104"/>
      <c r="L90" s="102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37"/>
      <c r="J91" s="138"/>
      <c r="K91" s="104"/>
      <c r="L91" s="102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37"/>
      <c r="J92" s="138"/>
      <c r="K92" s="104"/>
      <c r="L92" s="102"/>
      <c r="M92" s="354"/>
      <c r="N92" s="51"/>
    </row>
    <row r="93" spans="1:14" ht="12.75">
      <c r="A93" s="304"/>
      <c r="B93" s="307"/>
      <c r="C93" s="99"/>
      <c r="D93" s="99"/>
      <c r="E93" s="99"/>
      <c r="F93" s="99"/>
      <c r="G93" s="104"/>
      <c r="H93" s="104"/>
      <c r="I93" s="137"/>
      <c r="J93" s="138"/>
      <c r="K93" s="104"/>
      <c r="L93" s="102"/>
      <c r="M93" s="354"/>
      <c r="N93" s="51"/>
    </row>
    <row r="94" spans="1:14" ht="12.75">
      <c r="A94" s="304"/>
      <c r="B94" s="307"/>
      <c r="C94" s="99"/>
      <c r="D94" s="99"/>
      <c r="E94" s="99"/>
      <c r="F94" s="99"/>
      <c r="G94" s="104"/>
      <c r="H94" s="104"/>
      <c r="I94" s="137"/>
      <c r="J94" s="138"/>
      <c r="K94" s="104"/>
      <c r="L94" s="102"/>
      <c r="M94" s="354"/>
      <c r="N94" s="51"/>
    </row>
    <row r="95" spans="1:14" ht="12.75">
      <c r="A95" s="304"/>
      <c r="B95" s="307"/>
      <c r="C95" s="99"/>
      <c r="D95" s="99"/>
      <c r="E95" s="99"/>
      <c r="F95" s="99"/>
      <c r="G95" s="104"/>
      <c r="H95" s="104"/>
      <c r="I95" s="137"/>
      <c r="J95" s="138"/>
      <c r="K95" s="104"/>
      <c r="L95" s="102"/>
      <c r="M95" s="354"/>
      <c r="N95" s="51"/>
    </row>
    <row r="96" spans="1:14" ht="12.75">
      <c r="A96" s="304"/>
      <c r="B96" s="307"/>
      <c r="C96" s="99"/>
      <c r="D96" s="99"/>
      <c r="E96" s="99"/>
      <c r="F96" s="99"/>
      <c r="G96" s="104"/>
      <c r="H96" s="104"/>
      <c r="I96" s="137"/>
      <c r="J96" s="138"/>
      <c r="K96" s="104"/>
      <c r="L96" s="102"/>
      <c r="M96" s="354"/>
      <c r="N96" s="51"/>
    </row>
    <row r="97" spans="1:14" ht="12.75">
      <c r="A97" s="304"/>
      <c r="B97" s="307"/>
      <c r="C97" s="99"/>
      <c r="D97" s="99"/>
      <c r="E97" s="99"/>
      <c r="F97" s="99"/>
      <c r="G97" s="104"/>
      <c r="H97" s="104"/>
      <c r="I97" s="137"/>
      <c r="J97" s="138"/>
      <c r="K97" s="104"/>
      <c r="L97" s="102"/>
      <c r="M97" s="354"/>
      <c r="N97" s="51"/>
    </row>
    <row r="98" spans="1:14" ht="12.75">
      <c r="A98" s="305"/>
      <c r="B98" s="308"/>
      <c r="C98" s="207"/>
      <c r="D98" s="207"/>
      <c r="E98" s="207"/>
      <c r="F98" s="207"/>
      <c r="G98" s="106"/>
      <c r="H98" s="106"/>
      <c r="I98" s="139"/>
      <c r="J98" s="140"/>
      <c r="K98" s="106"/>
      <c r="L98" s="141"/>
      <c r="M98" s="355"/>
      <c r="N98" s="51"/>
    </row>
    <row r="99" spans="1:14" ht="12.75">
      <c r="A99" s="65"/>
      <c r="B99" s="312">
        <f>eelarve!E55</f>
        <v>0</v>
      </c>
      <c r="C99" s="312">
        <f>eelarve!F55</f>
        <v>0</v>
      </c>
      <c r="D99" s="312">
        <f>eelarve!G55</f>
        <v>0</v>
      </c>
      <c r="E99" s="312">
        <f>eelarve!H55</f>
        <v>0</v>
      </c>
      <c r="F99" s="312">
        <f>eelarve!I55</f>
        <v>0</v>
      </c>
      <c r="G99" s="314"/>
      <c r="H99" s="315"/>
      <c r="I99" s="315"/>
      <c r="J99" s="315"/>
      <c r="K99" s="315"/>
      <c r="L99" s="316"/>
      <c r="M99" s="299">
        <f>B99-C101-D101-E101-F101</f>
        <v>0</v>
      </c>
      <c r="N99" s="51"/>
    </row>
    <row r="100" spans="1:14" ht="6" customHeight="1">
      <c r="A100" s="302">
        <f>eelarve!A55</f>
        <v>0</v>
      </c>
      <c r="B100" s="313"/>
      <c r="C100" s="313"/>
      <c r="D100" s="313"/>
      <c r="E100" s="313"/>
      <c r="F100" s="313"/>
      <c r="G100" s="317"/>
      <c r="H100" s="318"/>
      <c r="I100" s="318"/>
      <c r="J100" s="318"/>
      <c r="K100" s="318"/>
      <c r="L100" s="319"/>
      <c r="M100" s="300"/>
      <c r="N100" s="51"/>
    </row>
    <row r="101" spans="1:14" ht="16.5" customHeight="1">
      <c r="A101" s="302"/>
      <c r="B101" s="306"/>
      <c r="C101" s="67">
        <f>SUM(C102:C116)</f>
        <v>0</v>
      </c>
      <c r="D101" s="67">
        <f>SUM(D102:D116)</f>
        <v>0</v>
      </c>
      <c r="E101" s="67">
        <f>SUM(E102:E116)</f>
        <v>0</v>
      </c>
      <c r="F101" s="67">
        <f>SUM(F102:F116)</f>
        <v>0</v>
      </c>
      <c r="G101" s="320"/>
      <c r="H101" s="321"/>
      <c r="I101" s="321"/>
      <c r="J101" s="321"/>
      <c r="K101" s="321"/>
      <c r="L101" s="322"/>
      <c r="M101" s="301"/>
      <c r="N101" s="51"/>
    </row>
    <row r="102" spans="1:14" ht="12.75">
      <c r="A102" s="303"/>
      <c r="B102" s="307"/>
      <c r="C102" s="99"/>
      <c r="D102" s="99"/>
      <c r="E102" s="99"/>
      <c r="F102" s="99"/>
      <c r="G102" s="101"/>
      <c r="H102" s="134"/>
      <c r="I102" s="135"/>
      <c r="J102" s="136"/>
      <c r="K102" s="101"/>
      <c r="L102" s="102"/>
      <c r="M102" s="353"/>
      <c r="N102" s="51"/>
    </row>
    <row r="103" spans="1:14" ht="12.75">
      <c r="A103" s="303"/>
      <c r="B103" s="307"/>
      <c r="C103" s="99"/>
      <c r="D103" s="99"/>
      <c r="E103" s="99"/>
      <c r="F103" s="99"/>
      <c r="G103" s="101"/>
      <c r="H103" s="134"/>
      <c r="I103" s="135"/>
      <c r="J103" s="136"/>
      <c r="K103" s="101"/>
      <c r="L103" s="102"/>
      <c r="M103" s="354"/>
      <c r="N103" s="51"/>
    </row>
    <row r="104" spans="1:14" ht="12.75">
      <c r="A104" s="303"/>
      <c r="B104" s="307"/>
      <c r="C104" s="99"/>
      <c r="D104" s="99"/>
      <c r="E104" s="99"/>
      <c r="F104" s="99"/>
      <c r="G104" s="104"/>
      <c r="H104" s="104"/>
      <c r="I104" s="137"/>
      <c r="J104" s="138"/>
      <c r="K104" s="104"/>
      <c r="L104" s="102"/>
      <c r="M104" s="354"/>
      <c r="N104" s="51"/>
    </row>
    <row r="105" spans="1:14" ht="12.75">
      <c r="A105" s="303"/>
      <c r="B105" s="307"/>
      <c r="C105" s="99"/>
      <c r="D105" s="99"/>
      <c r="E105" s="99"/>
      <c r="F105" s="99"/>
      <c r="G105" s="104"/>
      <c r="H105" s="104"/>
      <c r="I105" s="137"/>
      <c r="J105" s="138"/>
      <c r="K105" s="104"/>
      <c r="L105" s="102"/>
      <c r="M105" s="354"/>
      <c r="N105" s="51"/>
    </row>
    <row r="106" spans="1:14" ht="12.75">
      <c r="A106" s="303"/>
      <c r="B106" s="307"/>
      <c r="C106" s="99"/>
      <c r="D106" s="99"/>
      <c r="E106" s="99"/>
      <c r="F106" s="99"/>
      <c r="G106" s="104"/>
      <c r="H106" s="104"/>
      <c r="I106" s="137"/>
      <c r="J106" s="138"/>
      <c r="K106" s="104"/>
      <c r="L106" s="102"/>
      <c r="M106" s="354"/>
      <c r="N106" s="51"/>
    </row>
    <row r="107" spans="1:14" ht="12.75">
      <c r="A107" s="303"/>
      <c r="B107" s="307"/>
      <c r="C107" s="99"/>
      <c r="D107" s="99"/>
      <c r="E107" s="99"/>
      <c r="F107" s="99"/>
      <c r="G107" s="104"/>
      <c r="H107" s="104"/>
      <c r="I107" s="137"/>
      <c r="J107" s="138"/>
      <c r="K107" s="104"/>
      <c r="L107" s="102"/>
      <c r="M107" s="354"/>
      <c r="N107" s="51"/>
    </row>
    <row r="108" spans="1:14" ht="12.75">
      <c r="A108" s="303"/>
      <c r="B108" s="307"/>
      <c r="C108" s="99"/>
      <c r="D108" s="99"/>
      <c r="E108" s="99"/>
      <c r="F108" s="99"/>
      <c r="G108" s="104"/>
      <c r="H108" s="104"/>
      <c r="I108" s="137"/>
      <c r="J108" s="138"/>
      <c r="K108" s="104"/>
      <c r="L108" s="102"/>
      <c r="M108" s="354"/>
      <c r="N108" s="51"/>
    </row>
    <row r="109" spans="1:14" ht="12.75">
      <c r="A109" s="304"/>
      <c r="B109" s="307"/>
      <c r="C109" s="99"/>
      <c r="D109" s="99"/>
      <c r="E109" s="99"/>
      <c r="F109" s="99"/>
      <c r="G109" s="104"/>
      <c r="H109" s="104"/>
      <c r="I109" s="137"/>
      <c r="J109" s="138"/>
      <c r="K109" s="104"/>
      <c r="L109" s="102"/>
      <c r="M109" s="354"/>
      <c r="N109" s="51"/>
    </row>
    <row r="110" spans="1:14" ht="12.75">
      <c r="A110" s="304"/>
      <c r="B110" s="307"/>
      <c r="C110" s="99"/>
      <c r="D110" s="99"/>
      <c r="E110" s="99"/>
      <c r="F110" s="99"/>
      <c r="G110" s="104"/>
      <c r="H110" s="104"/>
      <c r="I110" s="137"/>
      <c r="J110" s="138"/>
      <c r="K110" s="104"/>
      <c r="L110" s="102"/>
      <c r="M110" s="354"/>
      <c r="N110" s="51"/>
    </row>
    <row r="111" spans="1:14" ht="12.75">
      <c r="A111" s="304"/>
      <c r="B111" s="307"/>
      <c r="C111" s="99"/>
      <c r="D111" s="99"/>
      <c r="E111" s="99"/>
      <c r="F111" s="99"/>
      <c r="G111" s="104"/>
      <c r="H111" s="104"/>
      <c r="I111" s="137"/>
      <c r="J111" s="138"/>
      <c r="K111" s="104"/>
      <c r="L111" s="102"/>
      <c r="M111" s="354"/>
      <c r="N111" s="51"/>
    </row>
    <row r="112" spans="1:14" ht="12.75">
      <c r="A112" s="304"/>
      <c r="B112" s="307"/>
      <c r="C112" s="99"/>
      <c r="D112" s="99"/>
      <c r="E112" s="99"/>
      <c r="F112" s="99"/>
      <c r="G112" s="104"/>
      <c r="H112" s="104"/>
      <c r="I112" s="137"/>
      <c r="J112" s="138"/>
      <c r="K112" s="104"/>
      <c r="L112" s="102"/>
      <c r="M112" s="354"/>
      <c r="N112" s="51"/>
    </row>
    <row r="113" spans="1:14" ht="12.75">
      <c r="A113" s="304"/>
      <c r="B113" s="307"/>
      <c r="C113" s="99"/>
      <c r="D113" s="99"/>
      <c r="E113" s="99"/>
      <c r="F113" s="99"/>
      <c r="G113" s="104"/>
      <c r="H113" s="104"/>
      <c r="I113" s="137"/>
      <c r="J113" s="138"/>
      <c r="K113" s="104"/>
      <c r="L113" s="102"/>
      <c r="M113" s="354"/>
      <c r="N113" s="51"/>
    </row>
    <row r="114" spans="1:14" ht="12.75">
      <c r="A114" s="304"/>
      <c r="B114" s="307"/>
      <c r="C114" s="99"/>
      <c r="D114" s="99"/>
      <c r="E114" s="99"/>
      <c r="F114" s="99"/>
      <c r="G114" s="104"/>
      <c r="H114" s="104"/>
      <c r="I114" s="137"/>
      <c r="J114" s="138"/>
      <c r="K114" s="104"/>
      <c r="L114" s="102"/>
      <c r="M114" s="354"/>
      <c r="N114" s="51"/>
    </row>
    <row r="115" spans="1:14" ht="12.75">
      <c r="A115" s="304"/>
      <c r="B115" s="307"/>
      <c r="C115" s="99"/>
      <c r="D115" s="99"/>
      <c r="E115" s="99"/>
      <c r="F115" s="99"/>
      <c r="G115" s="104"/>
      <c r="H115" s="104"/>
      <c r="I115" s="137"/>
      <c r="J115" s="138"/>
      <c r="K115" s="104"/>
      <c r="L115" s="102"/>
      <c r="M115" s="354"/>
      <c r="N115" s="51"/>
    </row>
    <row r="116" spans="1:14" ht="12.75">
      <c r="A116" s="305"/>
      <c r="B116" s="308"/>
      <c r="C116" s="207"/>
      <c r="D116" s="207"/>
      <c r="E116" s="207"/>
      <c r="F116" s="207"/>
      <c r="G116" s="106"/>
      <c r="H116" s="106"/>
      <c r="I116" s="139"/>
      <c r="J116" s="140"/>
      <c r="K116" s="106"/>
      <c r="L116" s="141"/>
      <c r="M116" s="355"/>
      <c r="N116" s="51"/>
    </row>
    <row r="117" spans="1:14" ht="12.75">
      <c r="A117" s="65"/>
      <c r="B117" s="312">
        <f>eelarve!E56</f>
        <v>0</v>
      </c>
      <c r="C117" s="312">
        <f>eelarve!F56</f>
        <v>0</v>
      </c>
      <c r="D117" s="312">
        <f>eelarve!G56</f>
        <v>0</v>
      </c>
      <c r="E117" s="312">
        <f>eelarve!H56</f>
        <v>0</v>
      </c>
      <c r="F117" s="312">
        <f>eelarve!I56</f>
        <v>0</v>
      </c>
      <c r="G117" s="314"/>
      <c r="H117" s="315"/>
      <c r="I117" s="315"/>
      <c r="J117" s="315"/>
      <c r="K117" s="315"/>
      <c r="L117" s="316"/>
      <c r="M117" s="299">
        <f>B117-C119-D119-E119-F119</f>
        <v>0</v>
      </c>
      <c r="N117" s="51"/>
    </row>
    <row r="118" spans="1:14" ht="5.25" customHeight="1">
      <c r="A118" s="302">
        <f>eelarve!A56</f>
        <v>0</v>
      </c>
      <c r="B118" s="313"/>
      <c r="C118" s="313"/>
      <c r="D118" s="313"/>
      <c r="E118" s="313"/>
      <c r="F118" s="313"/>
      <c r="G118" s="317"/>
      <c r="H118" s="318"/>
      <c r="I118" s="318"/>
      <c r="J118" s="318"/>
      <c r="K118" s="318"/>
      <c r="L118" s="319"/>
      <c r="M118" s="300"/>
      <c r="N118" s="51"/>
    </row>
    <row r="119" spans="1:14" ht="18" customHeight="1">
      <c r="A119" s="302"/>
      <c r="B119" s="306"/>
      <c r="C119" s="67">
        <f>SUM(C120:C134)</f>
        <v>0</v>
      </c>
      <c r="D119" s="67">
        <f>SUM(D120:D134)</f>
        <v>0</v>
      </c>
      <c r="E119" s="67">
        <f>SUM(E120:E134)</f>
        <v>0</v>
      </c>
      <c r="F119" s="67">
        <f>SUM(F120:F134)</f>
        <v>0</v>
      </c>
      <c r="G119" s="320"/>
      <c r="H119" s="321"/>
      <c r="I119" s="321"/>
      <c r="J119" s="321"/>
      <c r="K119" s="321"/>
      <c r="L119" s="322"/>
      <c r="M119" s="301"/>
      <c r="N119" s="51"/>
    </row>
    <row r="120" spans="1:14" ht="12.75">
      <c r="A120" s="303"/>
      <c r="B120" s="307"/>
      <c r="C120" s="99"/>
      <c r="D120" s="99"/>
      <c r="E120" s="99"/>
      <c r="F120" s="99"/>
      <c r="G120" s="101"/>
      <c r="H120" s="134"/>
      <c r="I120" s="135"/>
      <c r="J120" s="136"/>
      <c r="K120" s="101"/>
      <c r="L120" s="102"/>
      <c r="M120" s="353"/>
      <c r="N120" s="51"/>
    </row>
    <row r="121" spans="1:14" ht="12.75">
      <c r="A121" s="303"/>
      <c r="B121" s="307"/>
      <c r="C121" s="99"/>
      <c r="D121" s="99"/>
      <c r="E121" s="99"/>
      <c r="F121" s="99"/>
      <c r="G121" s="101"/>
      <c r="H121" s="134"/>
      <c r="I121" s="135"/>
      <c r="J121" s="136"/>
      <c r="K121" s="101"/>
      <c r="L121" s="102"/>
      <c r="M121" s="354"/>
      <c r="N121" s="51"/>
    </row>
    <row r="122" spans="1:14" ht="12.75">
      <c r="A122" s="303"/>
      <c r="B122" s="307"/>
      <c r="C122" s="99"/>
      <c r="D122" s="99"/>
      <c r="E122" s="99"/>
      <c r="F122" s="99"/>
      <c r="G122" s="104"/>
      <c r="H122" s="104"/>
      <c r="I122" s="137"/>
      <c r="J122" s="138"/>
      <c r="K122" s="104"/>
      <c r="L122" s="102"/>
      <c r="M122" s="354"/>
      <c r="N122" s="51"/>
    </row>
    <row r="123" spans="1:14" ht="12.75">
      <c r="A123" s="303"/>
      <c r="B123" s="307"/>
      <c r="C123" s="99"/>
      <c r="D123" s="99"/>
      <c r="E123" s="99"/>
      <c r="F123" s="99"/>
      <c r="G123" s="104"/>
      <c r="H123" s="104"/>
      <c r="I123" s="137"/>
      <c r="J123" s="138"/>
      <c r="K123" s="104"/>
      <c r="L123" s="102"/>
      <c r="M123" s="354"/>
      <c r="N123" s="51"/>
    </row>
    <row r="124" spans="1:14" ht="12.75">
      <c r="A124" s="303"/>
      <c r="B124" s="307"/>
      <c r="C124" s="99"/>
      <c r="D124" s="99"/>
      <c r="E124" s="99"/>
      <c r="F124" s="99"/>
      <c r="G124" s="104"/>
      <c r="H124" s="104"/>
      <c r="I124" s="137"/>
      <c r="J124" s="138"/>
      <c r="K124" s="104"/>
      <c r="L124" s="102"/>
      <c r="M124" s="354"/>
      <c r="N124" s="51"/>
    </row>
    <row r="125" spans="1:14" ht="12.75">
      <c r="A125" s="303"/>
      <c r="B125" s="307"/>
      <c r="C125" s="99"/>
      <c r="D125" s="99"/>
      <c r="E125" s="99"/>
      <c r="F125" s="99"/>
      <c r="G125" s="104"/>
      <c r="H125" s="104"/>
      <c r="I125" s="137"/>
      <c r="J125" s="138"/>
      <c r="K125" s="104"/>
      <c r="L125" s="102"/>
      <c r="M125" s="354"/>
      <c r="N125" s="51"/>
    </row>
    <row r="126" spans="1:14" ht="12.75">
      <c r="A126" s="303"/>
      <c r="B126" s="307"/>
      <c r="C126" s="99"/>
      <c r="D126" s="99"/>
      <c r="E126" s="99"/>
      <c r="F126" s="99"/>
      <c r="G126" s="104"/>
      <c r="H126" s="104"/>
      <c r="I126" s="137"/>
      <c r="J126" s="138"/>
      <c r="K126" s="104"/>
      <c r="L126" s="102"/>
      <c r="M126" s="354"/>
      <c r="N126" s="51"/>
    </row>
    <row r="127" spans="1:14" ht="12.75">
      <c r="A127" s="304"/>
      <c r="B127" s="307"/>
      <c r="C127" s="99"/>
      <c r="D127" s="99"/>
      <c r="E127" s="99"/>
      <c r="F127" s="99"/>
      <c r="G127" s="104"/>
      <c r="H127" s="104"/>
      <c r="I127" s="137"/>
      <c r="J127" s="138"/>
      <c r="K127" s="104"/>
      <c r="L127" s="102"/>
      <c r="M127" s="354"/>
      <c r="N127" s="51"/>
    </row>
    <row r="128" spans="1:14" ht="12.75">
      <c r="A128" s="304"/>
      <c r="B128" s="307"/>
      <c r="C128" s="99"/>
      <c r="D128" s="99"/>
      <c r="E128" s="99"/>
      <c r="F128" s="99"/>
      <c r="G128" s="104"/>
      <c r="H128" s="104"/>
      <c r="I128" s="137"/>
      <c r="J128" s="138"/>
      <c r="K128" s="104"/>
      <c r="L128" s="102"/>
      <c r="M128" s="354"/>
      <c r="N128" s="51"/>
    </row>
    <row r="129" spans="1:14" ht="12.75">
      <c r="A129" s="304"/>
      <c r="B129" s="307"/>
      <c r="C129" s="99"/>
      <c r="D129" s="99"/>
      <c r="E129" s="99"/>
      <c r="F129" s="99"/>
      <c r="G129" s="104"/>
      <c r="H129" s="104"/>
      <c r="I129" s="137"/>
      <c r="J129" s="138"/>
      <c r="K129" s="104"/>
      <c r="L129" s="102"/>
      <c r="M129" s="354"/>
      <c r="N129" s="51"/>
    </row>
    <row r="130" spans="1:14" ht="12.75">
      <c r="A130" s="304"/>
      <c r="B130" s="307"/>
      <c r="C130" s="99"/>
      <c r="D130" s="99"/>
      <c r="E130" s="99"/>
      <c r="F130" s="99"/>
      <c r="G130" s="104"/>
      <c r="H130" s="104"/>
      <c r="I130" s="137"/>
      <c r="J130" s="138"/>
      <c r="K130" s="104"/>
      <c r="L130" s="102"/>
      <c r="M130" s="354"/>
      <c r="N130" s="51"/>
    </row>
    <row r="131" spans="1:14" ht="12.75">
      <c r="A131" s="304"/>
      <c r="B131" s="307"/>
      <c r="C131" s="99"/>
      <c r="D131" s="99"/>
      <c r="E131" s="99"/>
      <c r="F131" s="99"/>
      <c r="G131" s="104"/>
      <c r="H131" s="104"/>
      <c r="I131" s="137"/>
      <c r="J131" s="138"/>
      <c r="K131" s="104"/>
      <c r="L131" s="102"/>
      <c r="M131" s="354"/>
      <c r="N131" s="51"/>
    </row>
    <row r="132" spans="1:14" ht="12.75">
      <c r="A132" s="304"/>
      <c r="B132" s="307"/>
      <c r="C132" s="99"/>
      <c r="D132" s="99"/>
      <c r="E132" s="99"/>
      <c r="F132" s="99"/>
      <c r="G132" s="104"/>
      <c r="H132" s="104"/>
      <c r="I132" s="137"/>
      <c r="J132" s="138"/>
      <c r="K132" s="104"/>
      <c r="L132" s="102"/>
      <c r="M132" s="354"/>
      <c r="N132" s="51"/>
    </row>
    <row r="133" spans="1:14" ht="12.75">
      <c r="A133" s="304"/>
      <c r="B133" s="307"/>
      <c r="C133" s="99"/>
      <c r="D133" s="99"/>
      <c r="E133" s="99"/>
      <c r="F133" s="99"/>
      <c r="G133" s="104"/>
      <c r="H133" s="104"/>
      <c r="I133" s="137"/>
      <c r="J133" s="138"/>
      <c r="K133" s="104"/>
      <c r="L133" s="102"/>
      <c r="M133" s="354"/>
      <c r="N133" s="51"/>
    </row>
    <row r="134" spans="1:14" ht="12.75">
      <c r="A134" s="305"/>
      <c r="B134" s="308"/>
      <c r="C134" s="207"/>
      <c r="D134" s="207"/>
      <c r="E134" s="207"/>
      <c r="F134" s="207"/>
      <c r="G134" s="106"/>
      <c r="H134" s="106"/>
      <c r="I134" s="139"/>
      <c r="J134" s="140"/>
      <c r="K134" s="106"/>
      <c r="L134" s="141"/>
      <c r="M134" s="355"/>
      <c r="N134" s="51"/>
    </row>
    <row r="135" spans="1:14" ht="12.75">
      <c r="A135" s="65"/>
      <c r="B135" s="312">
        <f>eelarve!E57</f>
        <v>0</v>
      </c>
      <c r="C135" s="312">
        <f>eelarve!F57</f>
        <v>0</v>
      </c>
      <c r="D135" s="312">
        <f>eelarve!G57</f>
        <v>0</v>
      </c>
      <c r="E135" s="312">
        <f>eelarve!H57</f>
        <v>0</v>
      </c>
      <c r="F135" s="312">
        <f>eelarve!I57</f>
        <v>0</v>
      </c>
      <c r="G135" s="314"/>
      <c r="H135" s="315"/>
      <c r="I135" s="315"/>
      <c r="J135" s="315"/>
      <c r="K135" s="315"/>
      <c r="L135" s="316"/>
      <c r="M135" s="299">
        <f>B135-C137-D137-E137-F137</f>
        <v>0</v>
      </c>
      <c r="N135" s="51"/>
    </row>
    <row r="136" spans="1:14" ht="3" customHeight="1">
      <c r="A136" s="302">
        <f>eelarve!A57</f>
        <v>0</v>
      </c>
      <c r="B136" s="313"/>
      <c r="C136" s="313"/>
      <c r="D136" s="313"/>
      <c r="E136" s="313"/>
      <c r="F136" s="313"/>
      <c r="G136" s="317"/>
      <c r="H136" s="318"/>
      <c r="I136" s="318"/>
      <c r="J136" s="318"/>
      <c r="K136" s="318"/>
      <c r="L136" s="319"/>
      <c r="M136" s="300"/>
      <c r="N136" s="51"/>
    </row>
    <row r="137" spans="1:14" ht="15.75" customHeight="1">
      <c r="A137" s="302"/>
      <c r="B137" s="306"/>
      <c r="C137" s="67">
        <f>SUM(C138:C152)</f>
        <v>0</v>
      </c>
      <c r="D137" s="67">
        <f>SUM(D138:D152)</f>
        <v>0</v>
      </c>
      <c r="E137" s="67">
        <f>SUM(E138:E152)</f>
        <v>0</v>
      </c>
      <c r="F137" s="67">
        <f>SUM(F138:F152)</f>
        <v>0</v>
      </c>
      <c r="G137" s="320"/>
      <c r="H137" s="321"/>
      <c r="I137" s="321"/>
      <c r="J137" s="321"/>
      <c r="K137" s="321"/>
      <c r="L137" s="322"/>
      <c r="M137" s="301"/>
      <c r="N137" s="51"/>
    </row>
    <row r="138" spans="1:14" ht="12.75">
      <c r="A138" s="303"/>
      <c r="B138" s="307"/>
      <c r="C138" s="99"/>
      <c r="D138" s="99"/>
      <c r="E138" s="99"/>
      <c r="F138" s="99"/>
      <c r="G138" s="101"/>
      <c r="H138" s="134"/>
      <c r="I138" s="135"/>
      <c r="J138" s="136"/>
      <c r="K138" s="101"/>
      <c r="L138" s="102"/>
      <c r="M138" s="353"/>
      <c r="N138" s="51"/>
    </row>
    <row r="139" spans="1:14" ht="12.75">
      <c r="A139" s="303"/>
      <c r="B139" s="307"/>
      <c r="C139" s="99"/>
      <c r="D139" s="99"/>
      <c r="E139" s="99"/>
      <c r="F139" s="99"/>
      <c r="G139" s="101"/>
      <c r="H139" s="134"/>
      <c r="I139" s="135"/>
      <c r="J139" s="136"/>
      <c r="K139" s="101"/>
      <c r="L139" s="102"/>
      <c r="M139" s="354"/>
      <c r="N139" s="51"/>
    </row>
    <row r="140" spans="1:14" ht="12.75">
      <c r="A140" s="303"/>
      <c r="B140" s="307"/>
      <c r="C140" s="99"/>
      <c r="D140" s="99"/>
      <c r="E140" s="99"/>
      <c r="F140" s="99"/>
      <c r="G140" s="104"/>
      <c r="H140" s="104"/>
      <c r="I140" s="137"/>
      <c r="J140" s="138"/>
      <c r="K140" s="104"/>
      <c r="L140" s="102"/>
      <c r="M140" s="354"/>
      <c r="N140" s="51"/>
    </row>
    <row r="141" spans="1:14" ht="12.75">
      <c r="A141" s="303"/>
      <c r="B141" s="307"/>
      <c r="C141" s="99"/>
      <c r="D141" s="99"/>
      <c r="E141" s="99"/>
      <c r="F141" s="99"/>
      <c r="G141" s="104"/>
      <c r="H141" s="104"/>
      <c r="I141" s="137"/>
      <c r="J141" s="138"/>
      <c r="K141" s="104"/>
      <c r="L141" s="102"/>
      <c r="M141" s="354"/>
      <c r="N141" s="51"/>
    </row>
    <row r="142" spans="1:14" ht="12.75">
      <c r="A142" s="303"/>
      <c r="B142" s="307"/>
      <c r="C142" s="99"/>
      <c r="D142" s="99"/>
      <c r="E142" s="99"/>
      <c r="F142" s="99"/>
      <c r="G142" s="104"/>
      <c r="H142" s="104"/>
      <c r="I142" s="137"/>
      <c r="J142" s="138"/>
      <c r="K142" s="104"/>
      <c r="L142" s="102"/>
      <c r="M142" s="354"/>
      <c r="N142" s="51"/>
    </row>
    <row r="143" spans="1:14" ht="12.75">
      <c r="A143" s="303"/>
      <c r="B143" s="307"/>
      <c r="C143" s="99"/>
      <c r="D143" s="99"/>
      <c r="E143" s="99"/>
      <c r="F143" s="99"/>
      <c r="G143" s="104"/>
      <c r="H143" s="104"/>
      <c r="I143" s="137"/>
      <c r="J143" s="138"/>
      <c r="K143" s="104"/>
      <c r="L143" s="102"/>
      <c r="M143" s="354"/>
      <c r="N143" s="51"/>
    </row>
    <row r="144" spans="1:14" ht="12.75">
      <c r="A144" s="303"/>
      <c r="B144" s="307"/>
      <c r="C144" s="99"/>
      <c r="D144" s="99"/>
      <c r="E144" s="99"/>
      <c r="F144" s="99"/>
      <c r="G144" s="104"/>
      <c r="H144" s="104"/>
      <c r="I144" s="137"/>
      <c r="J144" s="138"/>
      <c r="K144" s="104"/>
      <c r="L144" s="102"/>
      <c r="M144" s="354"/>
      <c r="N144" s="51"/>
    </row>
    <row r="145" spans="1:14" ht="12.75">
      <c r="A145" s="304"/>
      <c r="B145" s="307"/>
      <c r="C145" s="99"/>
      <c r="D145" s="99"/>
      <c r="E145" s="99"/>
      <c r="F145" s="99"/>
      <c r="G145" s="104"/>
      <c r="H145" s="104"/>
      <c r="I145" s="137"/>
      <c r="J145" s="138"/>
      <c r="K145" s="104"/>
      <c r="L145" s="102"/>
      <c r="M145" s="354"/>
      <c r="N145" s="51"/>
    </row>
    <row r="146" spans="1:14" ht="12.75">
      <c r="A146" s="304"/>
      <c r="B146" s="307"/>
      <c r="C146" s="99"/>
      <c r="D146" s="99"/>
      <c r="E146" s="99"/>
      <c r="F146" s="99"/>
      <c r="G146" s="104"/>
      <c r="H146" s="104"/>
      <c r="I146" s="137"/>
      <c r="J146" s="138"/>
      <c r="K146" s="104"/>
      <c r="L146" s="102"/>
      <c r="M146" s="354"/>
      <c r="N146" s="51"/>
    </row>
    <row r="147" spans="1:14" ht="12.75">
      <c r="A147" s="304"/>
      <c r="B147" s="307"/>
      <c r="C147" s="99"/>
      <c r="D147" s="99"/>
      <c r="E147" s="99"/>
      <c r="F147" s="99"/>
      <c r="G147" s="104"/>
      <c r="H147" s="104"/>
      <c r="I147" s="137"/>
      <c r="J147" s="138"/>
      <c r="K147" s="104"/>
      <c r="L147" s="102"/>
      <c r="M147" s="354"/>
      <c r="N147" s="51"/>
    </row>
    <row r="148" spans="1:14" ht="12.75">
      <c r="A148" s="304"/>
      <c r="B148" s="307"/>
      <c r="C148" s="99"/>
      <c r="D148" s="99"/>
      <c r="E148" s="99"/>
      <c r="F148" s="99"/>
      <c r="G148" s="104"/>
      <c r="H148" s="104"/>
      <c r="I148" s="137"/>
      <c r="J148" s="138"/>
      <c r="K148" s="104"/>
      <c r="L148" s="102"/>
      <c r="M148" s="354"/>
      <c r="N148" s="51"/>
    </row>
    <row r="149" spans="1:14" ht="12.75">
      <c r="A149" s="304"/>
      <c r="B149" s="307"/>
      <c r="C149" s="99"/>
      <c r="D149" s="99"/>
      <c r="E149" s="99"/>
      <c r="F149" s="99"/>
      <c r="G149" s="104"/>
      <c r="H149" s="104"/>
      <c r="I149" s="137"/>
      <c r="J149" s="138"/>
      <c r="K149" s="104"/>
      <c r="L149" s="102"/>
      <c r="M149" s="354"/>
      <c r="N149" s="51"/>
    </row>
    <row r="150" spans="1:14" ht="12.75">
      <c r="A150" s="304"/>
      <c r="B150" s="307"/>
      <c r="C150" s="99"/>
      <c r="D150" s="99"/>
      <c r="E150" s="99"/>
      <c r="F150" s="99"/>
      <c r="G150" s="104"/>
      <c r="H150" s="104"/>
      <c r="I150" s="137"/>
      <c r="J150" s="138"/>
      <c r="K150" s="104"/>
      <c r="L150" s="102"/>
      <c r="M150" s="354"/>
      <c r="N150" s="51"/>
    </row>
    <row r="151" spans="1:14" ht="12.75">
      <c r="A151" s="304"/>
      <c r="B151" s="307"/>
      <c r="C151" s="99"/>
      <c r="D151" s="99"/>
      <c r="E151" s="99"/>
      <c r="F151" s="99"/>
      <c r="G151" s="104"/>
      <c r="H151" s="104"/>
      <c r="I151" s="137"/>
      <c r="J151" s="138"/>
      <c r="K151" s="104"/>
      <c r="L151" s="102"/>
      <c r="M151" s="354"/>
      <c r="N151" s="51"/>
    </row>
    <row r="152" spans="1:14" ht="12.75">
      <c r="A152" s="305"/>
      <c r="B152" s="308"/>
      <c r="C152" s="207"/>
      <c r="D152" s="207"/>
      <c r="E152" s="207"/>
      <c r="F152" s="207"/>
      <c r="G152" s="106"/>
      <c r="H152" s="106"/>
      <c r="I152" s="139"/>
      <c r="J152" s="140"/>
      <c r="K152" s="106"/>
      <c r="L152" s="141"/>
      <c r="M152" s="355"/>
      <c r="N152" s="51"/>
    </row>
    <row r="153" spans="1:14" ht="12.75">
      <c r="A153" s="65"/>
      <c r="B153" s="312">
        <f>eelarve!E58</f>
        <v>0</v>
      </c>
      <c r="C153" s="312">
        <f>eelarve!F58</f>
        <v>0</v>
      </c>
      <c r="D153" s="312">
        <f>eelarve!G58</f>
        <v>0</v>
      </c>
      <c r="E153" s="312">
        <f>eelarve!H58</f>
        <v>0</v>
      </c>
      <c r="F153" s="312">
        <f>eelarve!I58</f>
        <v>0</v>
      </c>
      <c r="G153" s="314"/>
      <c r="H153" s="315"/>
      <c r="I153" s="315"/>
      <c r="J153" s="315"/>
      <c r="K153" s="315"/>
      <c r="L153" s="316"/>
      <c r="M153" s="299">
        <f>B153-C155-D155-E155-F155</f>
        <v>0</v>
      </c>
      <c r="N153" s="51"/>
    </row>
    <row r="154" spans="1:14" ht="5.25" customHeight="1">
      <c r="A154" s="302">
        <f>eelarve!A58</f>
        <v>0</v>
      </c>
      <c r="B154" s="313"/>
      <c r="C154" s="313"/>
      <c r="D154" s="313"/>
      <c r="E154" s="313"/>
      <c r="F154" s="313"/>
      <c r="G154" s="317"/>
      <c r="H154" s="318"/>
      <c r="I154" s="318"/>
      <c r="J154" s="318"/>
      <c r="K154" s="318"/>
      <c r="L154" s="319"/>
      <c r="M154" s="300"/>
      <c r="N154" s="51"/>
    </row>
    <row r="155" spans="1:14" ht="18.75" customHeight="1">
      <c r="A155" s="302"/>
      <c r="B155" s="306"/>
      <c r="C155" s="67">
        <f>SUM(C156:C170)</f>
        <v>0</v>
      </c>
      <c r="D155" s="67">
        <f>SUM(D156:D170)</f>
        <v>0</v>
      </c>
      <c r="E155" s="67">
        <f>SUM(E156:E170)</f>
        <v>0</v>
      </c>
      <c r="F155" s="67">
        <f>SUM(F156:F170)</f>
        <v>0</v>
      </c>
      <c r="G155" s="320"/>
      <c r="H155" s="321"/>
      <c r="I155" s="321"/>
      <c r="J155" s="321"/>
      <c r="K155" s="321"/>
      <c r="L155" s="322"/>
      <c r="M155" s="301"/>
      <c r="N155" s="51"/>
    </row>
    <row r="156" spans="1:14" ht="12.75">
      <c r="A156" s="303"/>
      <c r="B156" s="307"/>
      <c r="C156" s="99"/>
      <c r="D156" s="99"/>
      <c r="E156" s="99"/>
      <c r="F156" s="99"/>
      <c r="G156" s="101"/>
      <c r="H156" s="134"/>
      <c r="I156" s="135"/>
      <c r="J156" s="136"/>
      <c r="K156" s="101"/>
      <c r="L156" s="102"/>
      <c r="M156" s="353"/>
      <c r="N156" s="51"/>
    </row>
    <row r="157" spans="1:14" ht="12.75">
      <c r="A157" s="303"/>
      <c r="B157" s="307"/>
      <c r="C157" s="99"/>
      <c r="D157" s="99"/>
      <c r="E157" s="99"/>
      <c r="F157" s="99"/>
      <c r="G157" s="101"/>
      <c r="H157" s="134"/>
      <c r="I157" s="135"/>
      <c r="J157" s="136"/>
      <c r="K157" s="101"/>
      <c r="L157" s="102"/>
      <c r="M157" s="354"/>
      <c r="N157" s="51"/>
    </row>
    <row r="158" spans="1:14" ht="12.75">
      <c r="A158" s="303"/>
      <c r="B158" s="307"/>
      <c r="C158" s="99"/>
      <c r="D158" s="99"/>
      <c r="E158" s="99"/>
      <c r="F158" s="99"/>
      <c r="G158" s="104"/>
      <c r="H158" s="104"/>
      <c r="I158" s="137"/>
      <c r="J158" s="138"/>
      <c r="K158" s="104"/>
      <c r="L158" s="102"/>
      <c r="M158" s="354"/>
      <c r="N158" s="51"/>
    </row>
    <row r="159" spans="1:14" ht="12.75">
      <c r="A159" s="303"/>
      <c r="B159" s="307"/>
      <c r="C159" s="99"/>
      <c r="D159" s="99"/>
      <c r="E159" s="99"/>
      <c r="F159" s="99"/>
      <c r="G159" s="104"/>
      <c r="H159" s="104"/>
      <c r="I159" s="137"/>
      <c r="J159" s="138"/>
      <c r="K159" s="104"/>
      <c r="L159" s="102"/>
      <c r="M159" s="354"/>
      <c r="N159" s="51"/>
    </row>
    <row r="160" spans="1:14" ht="12.75">
      <c r="A160" s="303"/>
      <c r="B160" s="307"/>
      <c r="C160" s="99"/>
      <c r="D160" s="99"/>
      <c r="E160" s="99"/>
      <c r="F160" s="99"/>
      <c r="G160" s="104"/>
      <c r="H160" s="104"/>
      <c r="I160" s="137"/>
      <c r="J160" s="138"/>
      <c r="K160" s="104"/>
      <c r="L160" s="102"/>
      <c r="M160" s="354"/>
      <c r="N160" s="51"/>
    </row>
    <row r="161" spans="1:14" ht="12.75">
      <c r="A161" s="303"/>
      <c r="B161" s="307"/>
      <c r="C161" s="99"/>
      <c r="D161" s="99"/>
      <c r="E161" s="99"/>
      <c r="F161" s="99"/>
      <c r="G161" s="104"/>
      <c r="H161" s="104"/>
      <c r="I161" s="137"/>
      <c r="J161" s="138"/>
      <c r="K161" s="104"/>
      <c r="L161" s="102"/>
      <c r="M161" s="354"/>
      <c r="N161" s="51"/>
    </row>
    <row r="162" spans="1:14" ht="12.75">
      <c r="A162" s="303"/>
      <c r="B162" s="307"/>
      <c r="C162" s="99"/>
      <c r="D162" s="99"/>
      <c r="E162" s="99"/>
      <c r="F162" s="99"/>
      <c r="G162" s="104"/>
      <c r="H162" s="104"/>
      <c r="I162" s="137"/>
      <c r="J162" s="138"/>
      <c r="K162" s="104"/>
      <c r="L162" s="102"/>
      <c r="M162" s="354"/>
      <c r="N162" s="51"/>
    </row>
    <row r="163" spans="1:14" ht="12.75">
      <c r="A163" s="304"/>
      <c r="B163" s="307"/>
      <c r="C163" s="99"/>
      <c r="D163" s="99"/>
      <c r="E163" s="99"/>
      <c r="F163" s="99"/>
      <c r="G163" s="104"/>
      <c r="H163" s="104"/>
      <c r="I163" s="137"/>
      <c r="J163" s="138"/>
      <c r="K163" s="104"/>
      <c r="L163" s="102"/>
      <c r="M163" s="354"/>
      <c r="N163" s="51"/>
    </row>
    <row r="164" spans="1:14" ht="12.75">
      <c r="A164" s="304"/>
      <c r="B164" s="307"/>
      <c r="C164" s="99"/>
      <c r="D164" s="99"/>
      <c r="E164" s="99"/>
      <c r="F164" s="99"/>
      <c r="G164" s="104"/>
      <c r="H164" s="104"/>
      <c r="I164" s="137"/>
      <c r="J164" s="138"/>
      <c r="K164" s="104"/>
      <c r="L164" s="102"/>
      <c r="M164" s="354"/>
      <c r="N164" s="51"/>
    </row>
    <row r="165" spans="1:14" ht="12.75">
      <c r="A165" s="304"/>
      <c r="B165" s="307"/>
      <c r="C165" s="99"/>
      <c r="D165" s="99"/>
      <c r="E165" s="99"/>
      <c r="F165" s="99"/>
      <c r="G165" s="104"/>
      <c r="H165" s="104"/>
      <c r="I165" s="137"/>
      <c r="J165" s="138"/>
      <c r="K165" s="104"/>
      <c r="L165" s="102"/>
      <c r="M165" s="354"/>
      <c r="N165" s="51"/>
    </row>
    <row r="166" spans="1:14" ht="12.75">
      <c r="A166" s="304"/>
      <c r="B166" s="307"/>
      <c r="C166" s="99"/>
      <c r="D166" s="99"/>
      <c r="E166" s="99"/>
      <c r="F166" s="99"/>
      <c r="G166" s="104"/>
      <c r="H166" s="104"/>
      <c r="I166" s="137"/>
      <c r="J166" s="138"/>
      <c r="K166" s="104"/>
      <c r="L166" s="102"/>
      <c r="M166" s="354"/>
      <c r="N166" s="51"/>
    </row>
    <row r="167" spans="1:14" ht="12.75">
      <c r="A167" s="304"/>
      <c r="B167" s="307"/>
      <c r="C167" s="99"/>
      <c r="D167" s="99"/>
      <c r="E167" s="99"/>
      <c r="F167" s="99"/>
      <c r="G167" s="104"/>
      <c r="H167" s="104"/>
      <c r="I167" s="137"/>
      <c r="J167" s="138"/>
      <c r="K167" s="104"/>
      <c r="L167" s="102"/>
      <c r="M167" s="354"/>
      <c r="N167" s="51"/>
    </row>
    <row r="168" spans="1:14" ht="12.75">
      <c r="A168" s="304"/>
      <c r="B168" s="307"/>
      <c r="C168" s="99"/>
      <c r="D168" s="99"/>
      <c r="E168" s="99"/>
      <c r="F168" s="99"/>
      <c r="G168" s="104"/>
      <c r="H168" s="104"/>
      <c r="I168" s="137"/>
      <c r="J168" s="138"/>
      <c r="K168" s="104"/>
      <c r="L168" s="102"/>
      <c r="M168" s="354"/>
      <c r="N168" s="51"/>
    </row>
    <row r="169" spans="1:14" ht="12.75">
      <c r="A169" s="304"/>
      <c r="B169" s="307"/>
      <c r="C169" s="99"/>
      <c r="D169" s="99"/>
      <c r="E169" s="99"/>
      <c r="F169" s="99"/>
      <c r="G169" s="104"/>
      <c r="H169" s="104"/>
      <c r="I169" s="137"/>
      <c r="J169" s="138"/>
      <c r="K169" s="104"/>
      <c r="L169" s="102"/>
      <c r="M169" s="354"/>
      <c r="N169" s="51"/>
    </row>
    <row r="170" spans="1:14" ht="12.75">
      <c r="A170" s="305"/>
      <c r="B170" s="308"/>
      <c r="C170" s="207"/>
      <c r="D170" s="207"/>
      <c r="E170" s="207"/>
      <c r="F170" s="207"/>
      <c r="G170" s="106"/>
      <c r="H170" s="106"/>
      <c r="I170" s="139"/>
      <c r="J170" s="140"/>
      <c r="K170" s="106"/>
      <c r="L170" s="141"/>
      <c r="M170" s="355"/>
      <c r="N170" s="51"/>
    </row>
    <row r="171" spans="1:14" ht="12.75">
      <c r="A171" s="65"/>
      <c r="B171" s="312">
        <f>eelarve!E59</f>
        <v>0</v>
      </c>
      <c r="C171" s="312">
        <f>eelarve!F59</f>
        <v>0</v>
      </c>
      <c r="D171" s="312">
        <f>eelarve!G59</f>
        <v>0</v>
      </c>
      <c r="E171" s="312">
        <f>eelarve!H59</f>
        <v>0</v>
      </c>
      <c r="F171" s="312">
        <f>eelarve!I59</f>
        <v>0</v>
      </c>
      <c r="G171" s="314"/>
      <c r="H171" s="315"/>
      <c r="I171" s="315"/>
      <c r="J171" s="315"/>
      <c r="K171" s="315"/>
      <c r="L171" s="316"/>
      <c r="M171" s="299">
        <f>B171-C173-D173-E173-F173</f>
        <v>0</v>
      </c>
      <c r="N171" s="51"/>
    </row>
    <row r="172" spans="1:14" ht="4.5" customHeight="1">
      <c r="A172" s="302">
        <f>eelarve!A59</f>
        <v>0</v>
      </c>
      <c r="B172" s="313"/>
      <c r="C172" s="313"/>
      <c r="D172" s="313"/>
      <c r="E172" s="313"/>
      <c r="F172" s="313"/>
      <c r="G172" s="317"/>
      <c r="H172" s="318"/>
      <c r="I172" s="318"/>
      <c r="J172" s="318"/>
      <c r="K172" s="318"/>
      <c r="L172" s="319"/>
      <c r="M172" s="300"/>
      <c r="N172" s="51"/>
    </row>
    <row r="173" spans="1:14" ht="15.75" customHeight="1">
      <c r="A173" s="302"/>
      <c r="B173" s="306"/>
      <c r="C173" s="67">
        <f>SUM(C174:C188)</f>
        <v>0</v>
      </c>
      <c r="D173" s="67">
        <f>SUM(D174:D188)</f>
        <v>0</v>
      </c>
      <c r="E173" s="67">
        <f>SUM(E174:E188)</f>
        <v>0</v>
      </c>
      <c r="F173" s="67">
        <f>SUM(F174:F188)</f>
        <v>0</v>
      </c>
      <c r="G173" s="320"/>
      <c r="H173" s="321"/>
      <c r="I173" s="321"/>
      <c r="J173" s="321"/>
      <c r="K173" s="321"/>
      <c r="L173" s="322"/>
      <c r="M173" s="301"/>
      <c r="N173" s="51"/>
    </row>
    <row r="174" spans="1:14" ht="12.75">
      <c r="A174" s="303"/>
      <c r="B174" s="307"/>
      <c r="C174" s="99"/>
      <c r="D174" s="99"/>
      <c r="E174" s="99"/>
      <c r="F174" s="99"/>
      <c r="G174" s="101"/>
      <c r="H174" s="134"/>
      <c r="I174" s="135"/>
      <c r="J174" s="136"/>
      <c r="K174" s="101"/>
      <c r="L174" s="102"/>
      <c r="M174" s="353"/>
      <c r="N174" s="51"/>
    </row>
    <row r="175" spans="1:14" ht="12.75">
      <c r="A175" s="303"/>
      <c r="B175" s="307"/>
      <c r="C175" s="99"/>
      <c r="D175" s="99"/>
      <c r="E175" s="99"/>
      <c r="F175" s="99"/>
      <c r="G175" s="101"/>
      <c r="H175" s="134"/>
      <c r="I175" s="135"/>
      <c r="J175" s="136"/>
      <c r="K175" s="101"/>
      <c r="L175" s="102"/>
      <c r="M175" s="354"/>
      <c r="N175" s="51"/>
    </row>
    <row r="176" spans="1:14" ht="12.75">
      <c r="A176" s="303"/>
      <c r="B176" s="307"/>
      <c r="C176" s="99"/>
      <c r="D176" s="99"/>
      <c r="E176" s="99"/>
      <c r="F176" s="99"/>
      <c r="G176" s="104"/>
      <c r="H176" s="104"/>
      <c r="I176" s="137"/>
      <c r="J176" s="138"/>
      <c r="K176" s="104"/>
      <c r="L176" s="102"/>
      <c r="M176" s="354"/>
      <c r="N176" s="51"/>
    </row>
    <row r="177" spans="1:14" ht="12.75">
      <c r="A177" s="303"/>
      <c r="B177" s="307"/>
      <c r="C177" s="99"/>
      <c r="D177" s="99"/>
      <c r="E177" s="99"/>
      <c r="F177" s="99"/>
      <c r="G177" s="104"/>
      <c r="H177" s="104"/>
      <c r="I177" s="137"/>
      <c r="J177" s="138"/>
      <c r="K177" s="104"/>
      <c r="L177" s="102"/>
      <c r="M177" s="354"/>
      <c r="N177" s="51"/>
    </row>
    <row r="178" spans="1:14" ht="12.75">
      <c r="A178" s="303"/>
      <c r="B178" s="307"/>
      <c r="C178" s="99"/>
      <c r="D178" s="99"/>
      <c r="E178" s="99"/>
      <c r="F178" s="99"/>
      <c r="G178" s="104"/>
      <c r="H178" s="104"/>
      <c r="I178" s="137"/>
      <c r="J178" s="138"/>
      <c r="K178" s="104"/>
      <c r="L178" s="102"/>
      <c r="M178" s="354"/>
      <c r="N178" s="51"/>
    </row>
    <row r="179" spans="1:14" ht="12.75">
      <c r="A179" s="303"/>
      <c r="B179" s="307"/>
      <c r="C179" s="99"/>
      <c r="D179" s="99"/>
      <c r="E179" s="99"/>
      <c r="F179" s="99"/>
      <c r="G179" s="104"/>
      <c r="H179" s="104"/>
      <c r="I179" s="137"/>
      <c r="J179" s="138"/>
      <c r="K179" s="104"/>
      <c r="L179" s="102"/>
      <c r="M179" s="354"/>
      <c r="N179" s="51"/>
    </row>
    <row r="180" spans="1:14" ht="12.75">
      <c r="A180" s="303"/>
      <c r="B180" s="307"/>
      <c r="C180" s="99"/>
      <c r="D180" s="99"/>
      <c r="E180" s="99"/>
      <c r="F180" s="99"/>
      <c r="G180" s="104"/>
      <c r="H180" s="104"/>
      <c r="I180" s="137"/>
      <c r="J180" s="138"/>
      <c r="K180" s="104"/>
      <c r="L180" s="102"/>
      <c r="M180" s="354"/>
      <c r="N180" s="51"/>
    </row>
    <row r="181" spans="1:14" ht="12.75">
      <c r="A181" s="304"/>
      <c r="B181" s="307"/>
      <c r="C181" s="99"/>
      <c r="D181" s="99"/>
      <c r="E181" s="99"/>
      <c r="F181" s="99"/>
      <c r="G181" s="104"/>
      <c r="H181" s="104"/>
      <c r="I181" s="137"/>
      <c r="J181" s="138"/>
      <c r="K181" s="104"/>
      <c r="L181" s="102"/>
      <c r="M181" s="354"/>
      <c r="N181" s="51"/>
    </row>
    <row r="182" spans="1:14" ht="12.75">
      <c r="A182" s="304"/>
      <c r="B182" s="307"/>
      <c r="C182" s="99"/>
      <c r="D182" s="99"/>
      <c r="E182" s="99"/>
      <c r="F182" s="99"/>
      <c r="G182" s="104"/>
      <c r="H182" s="104"/>
      <c r="I182" s="137"/>
      <c r="J182" s="138"/>
      <c r="K182" s="104"/>
      <c r="L182" s="102"/>
      <c r="M182" s="354"/>
      <c r="N182" s="51"/>
    </row>
    <row r="183" spans="1:14" ht="12.75">
      <c r="A183" s="304"/>
      <c r="B183" s="307"/>
      <c r="C183" s="99"/>
      <c r="D183" s="99"/>
      <c r="E183" s="99"/>
      <c r="F183" s="99"/>
      <c r="G183" s="104"/>
      <c r="H183" s="104"/>
      <c r="I183" s="137"/>
      <c r="J183" s="138"/>
      <c r="K183" s="104"/>
      <c r="L183" s="102"/>
      <c r="M183" s="354"/>
      <c r="N183" s="51"/>
    </row>
    <row r="184" spans="1:14" ht="12.75">
      <c r="A184" s="304"/>
      <c r="B184" s="307"/>
      <c r="C184" s="99"/>
      <c r="D184" s="99"/>
      <c r="E184" s="99"/>
      <c r="F184" s="99"/>
      <c r="G184" s="104"/>
      <c r="H184" s="104"/>
      <c r="I184" s="137"/>
      <c r="J184" s="138"/>
      <c r="K184" s="104"/>
      <c r="L184" s="102"/>
      <c r="M184" s="354"/>
      <c r="N184" s="51"/>
    </row>
    <row r="185" spans="1:14" ht="12.75">
      <c r="A185" s="304"/>
      <c r="B185" s="307"/>
      <c r="C185" s="99"/>
      <c r="D185" s="99"/>
      <c r="E185" s="99"/>
      <c r="F185" s="99"/>
      <c r="G185" s="104"/>
      <c r="H185" s="104"/>
      <c r="I185" s="137"/>
      <c r="J185" s="138"/>
      <c r="K185" s="104"/>
      <c r="L185" s="102"/>
      <c r="M185" s="354"/>
      <c r="N185" s="51"/>
    </row>
    <row r="186" spans="1:14" ht="12.75">
      <c r="A186" s="304"/>
      <c r="B186" s="307"/>
      <c r="C186" s="99"/>
      <c r="D186" s="99"/>
      <c r="E186" s="99"/>
      <c r="F186" s="99"/>
      <c r="G186" s="104"/>
      <c r="H186" s="104"/>
      <c r="I186" s="137"/>
      <c r="J186" s="138"/>
      <c r="K186" s="104"/>
      <c r="L186" s="102"/>
      <c r="M186" s="354"/>
      <c r="N186" s="51"/>
    </row>
    <row r="187" spans="1:14" ht="12.75">
      <c r="A187" s="304"/>
      <c r="B187" s="307"/>
      <c r="C187" s="99"/>
      <c r="D187" s="99"/>
      <c r="E187" s="99"/>
      <c r="F187" s="99"/>
      <c r="G187" s="104"/>
      <c r="H187" s="104"/>
      <c r="I187" s="137"/>
      <c r="J187" s="138"/>
      <c r="K187" s="104"/>
      <c r="L187" s="102"/>
      <c r="M187" s="354"/>
      <c r="N187" s="51"/>
    </row>
    <row r="188" spans="1:14" ht="12.75">
      <c r="A188" s="305"/>
      <c r="B188" s="308"/>
      <c r="C188" s="207"/>
      <c r="D188" s="207"/>
      <c r="E188" s="207"/>
      <c r="F188" s="207"/>
      <c r="G188" s="106"/>
      <c r="H188" s="106"/>
      <c r="I188" s="139"/>
      <c r="J188" s="140"/>
      <c r="K188" s="106"/>
      <c r="L188" s="141"/>
      <c r="M188" s="355"/>
      <c r="N188" s="51"/>
    </row>
    <row r="189" spans="1:14" ht="12.75">
      <c r="A189" s="51"/>
      <c r="B189" s="69"/>
      <c r="C189" s="69"/>
      <c r="D189" s="69"/>
      <c r="E189" s="69"/>
      <c r="F189" s="69"/>
      <c r="G189" s="69"/>
      <c r="H189" s="69"/>
      <c r="I189" s="69"/>
      <c r="J189" s="91"/>
      <c r="K189" s="69"/>
      <c r="L189" s="69"/>
      <c r="M189" s="69"/>
      <c r="N189" s="51"/>
    </row>
  </sheetData>
  <sheetProtection password="CA1D" sheet="1" insertRows="0"/>
  <mergeCells count="11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K3" sqref="K3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8.7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117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eelarve!E60</f>
        <v>0</v>
      </c>
      <c r="C3" s="205">
        <f>eelarve!F60</f>
        <v>0</v>
      </c>
      <c r="D3" s="205">
        <f>eelarve!G60</f>
        <v>0</v>
      </c>
      <c r="E3" s="205">
        <f>eelarve!H60</f>
        <v>0</v>
      </c>
      <c r="F3" s="205">
        <f>eelarve!I60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C11+C29+C47+C65+C83</f>
        <v>0</v>
      </c>
      <c r="D4" s="206">
        <f>D11+D29+D47+D65+D83</f>
        <v>0</v>
      </c>
      <c r="E4" s="206">
        <f>E11+E29+E47+E65+E83</f>
        <v>0</v>
      </c>
      <c r="F4" s="206">
        <f>F11+F29+F47+F65+F83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47.2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eelarve!E61</f>
        <v>0</v>
      </c>
      <c r="C9" s="312">
        <f>eelarve!F61</f>
        <v>0</v>
      </c>
      <c r="D9" s="312">
        <f>eelarve!G61</f>
        <v>0</v>
      </c>
      <c r="E9" s="312">
        <f>eelarve!H61</f>
        <v>0</v>
      </c>
      <c r="F9" s="312">
        <f>eelarve!I61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4.5" customHeight="1">
      <c r="A10" s="302" t="str">
        <f>eelarve!A61</f>
        <v>5.1.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3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5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eelarve!E62</f>
        <v>0</v>
      </c>
      <c r="C27" s="312">
        <f>eelarve!F62</f>
        <v>0</v>
      </c>
      <c r="D27" s="312">
        <f>eelarve!G62</f>
        <v>0</v>
      </c>
      <c r="E27" s="312">
        <f>eelarve!H62</f>
        <v>0</v>
      </c>
      <c r="F27" s="312">
        <f>eelarve!I62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3.75" customHeight="1">
      <c r="A28" s="302" t="str">
        <f>eelarve!A62</f>
        <v>5.2. 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00"/>
      <c r="J30" s="131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00"/>
      <c r="J31" s="131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03"/>
      <c r="J32" s="132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03"/>
      <c r="J33" s="132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03"/>
      <c r="J34" s="132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03"/>
      <c r="J35" s="132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03"/>
      <c r="J36" s="132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03"/>
      <c r="J37" s="132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03"/>
      <c r="J38" s="132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03"/>
      <c r="J39" s="132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03"/>
      <c r="J40" s="132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03"/>
      <c r="J41" s="132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03"/>
      <c r="J42" s="132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03"/>
      <c r="J43" s="132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07"/>
      <c r="J44" s="133"/>
      <c r="K44" s="106"/>
      <c r="L44" s="141"/>
      <c r="M44" s="355"/>
      <c r="N44" s="51"/>
    </row>
    <row r="45" spans="1:14" ht="12.75">
      <c r="A45" s="65"/>
      <c r="B45" s="312">
        <f>eelarve!E63</f>
        <v>0</v>
      </c>
      <c r="C45" s="312">
        <f>eelarve!F63</f>
        <v>0</v>
      </c>
      <c r="D45" s="312">
        <f>eelarve!G63</f>
        <v>0</v>
      </c>
      <c r="E45" s="312">
        <f>eelarve!H63</f>
        <v>0</v>
      </c>
      <c r="F45" s="312">
        <f>eelarve!I63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4.5" customHeight="1">
      <c r="A46" s="302">
        <f>eelarve!A63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7.2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00"/>
      <c r="J48" s="131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00"/>
      <c r="J49" s="131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03"/>
      <c r="J50" s="132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03"/>
      <c r="J51" s="132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03"/>
      <c r="J52" s="132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03"/>
      <c r="J53" s="132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03"/>
      <c r="J54" s="132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03"/>
      <c r="J55" s="132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03"/>
      <c r="J56" s="132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03"/>
      <c r="J57" s="132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03"/>
      <c r="J58" s="132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03"/>
      <c r="J59" s="132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03"/>
      <c r="J60" s="132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03"/>
      <c r="J61" s="132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07"/>
      <c r="J62" s="133"/>
      <c r="K62" s="106"/>
      <c r="L62" s="141"/>
      <c r="M62" s="355"/>
      <c r="N62" s="51"/>
    </row>
    <row r="63" spans="1:14" ht="12.75">
      <c r="A63" s="65"/>
      <c r="B63" s="312">
        <f>eelarve!E64</f>
        <v>0</v>
      </c>
      <c r="C63" s="312">
        <f>eelarve!F64</f>
        <v>0</v>
      </c>
      <c r="D63" s="312">
        <f>eelarve!G64</f>
        <v>0</v>
      </c>
      <c r="E63" s="312">
        <f>eelarve!H64</f>
        <v>0</v>
      </c>
      <c r="F63" s="312">
        <f>eelarve!I64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3.75" customHeight="1">
      <c r="A64" s="360">
        <f>eelarve!A64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7.25" customHeight="1">
      <c r="A65" s="360"/>
      <c r="B65" s="306"/>
      <c r="C65" s="67">
        <f>SUM(C66:C80)</f>
        <v>0</v>
      </c>
      <c r="D65" s="67">
        <f>SUM(D66:D80)</f>
        <v>0</v>
      </c>
      <c r="E65" s="67">
        <f>SUM(E66:E80)</f>
        <v>0</v>
      </c>
      <c r="F65" s="67">
        <f>SUM(F66:F80)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61"/>
      <c r="B66" s="307"/>
      <c r="C66" s="99"/>
      <c r="D66" s="99"/>
      <c r="E66" s="99"/>
      <c r="F66" s="99"/>
      <c r="G66" s="101"/>
      <c r="H66" s="134"/>
      <c r="I66" s="100"/>
      <c r="J66" s="131"/>
      <c r="K66" s="101"/>
      <c r="L66" s="102"/>
      <c r="M66" s="353"/>
      <c r="N66" s="51"/>
    </row>
    <row r="67" spans="1:14" ht="12.75">
      <c r="A67" s="361"/>
      <c r="B67" s="307"/>
      <c r="C67" s="99"/>
      <c r="D67" s="99"/>
      <c r="E67" s="99"/>
      <c r="F67" s="99"/>
      <c r="G67" s="101"/>
      <c r="H67" s="134"/>
      <c r="I67" s="100"/>
      <c r="J67" s="131"/>
      <c r="K67" s="101"/>
      <c r="L67" s="102"/>
      <c r="M67" s="354"/>
      <c r="N67" s="51"/>
    </row>
    <row r="68" spans="1:14" ht="12.75">
      <c r="A68" s="361"/>
      <c r="B68" s="307"/>
      <c r="C68" s="99"/>
      <c r="D68" s="99"/>
      <c r="E68" s="99"/>
      <c r="F68" s="99"/>
      <c r="G68" s="104"/>
      <c r="H68" s="104"/>
      <c r="I68" s="103"/>
      <c r="J68" s="132"/>
      <c r="K68" s="104"/>
      <c r="L68" s="102"/>
      <c r="M68" s="354"/>
      <c r="N68" s="51"/>
    </row>
    <row r="69" spans="1:14" ht="12.75">
      <c r="A69" s="361"/>
      <c r="B69" s="307"/>
      <c r="C69" s="99"/>
      <c r="D69" s="99"/>
      <c r="E69" s="99"/>
      <c r="F69" s="99"/>
      <c r="G69" s="104"/>
      <c r="H69" s="104"/>
      <c r="I69" s="103"/>
      <c r="J69" s="132"/>
      <c r="K69" s="104"/>
      <c r="L69" s="102"/>
      <c r="M69" s="354"/>
      <c r="N69" s="51"/>
    </row>
    <row r="70" spans="1:14" ht="12.75">
      <c r="A70" s="361"/>
      <c r="B70" s="307"/>
      <c r="C70" s="99"/>
      <c r="D70" s="99"/>
      <c r="E70" s="99"/>
      <c r="F70" s="99"/>
      <c r="G70" s="104"/>
      <c r="H70" s="104"/>
      <c r="I70" s="103"/>
      <c r="J70" s="132"/>
      <c r="K70" s="104"/>
      <c r="L70" s="102"/>
      <c r="M70" s="354"/>
      <c r="N70" s="51"/>
    </row>
    <row r="71" spans="1:14" ht="12.75">
      <c r="A71" s="361"/>
      <c r="B71" s="307"/>
      <c r="C71" s="99"/>
      <c r="D71" s="99"/>
      <c r="E71" s="99"/>
      <c r="F71" s="99"/>
      <c r="G71" s="104"/>
      <c r="H71" s="104"/>
      <c r="I71" s="103"/>
      <c r="J71" s="132"/>
      <c r="K71" s="104"/>
      <c r="L71" s="102"/>
      <c r="M71" s="354"/>
      <c r="N71" s="51"/>
    </row>
    <row r="72" spans="1:14" ht="12.75">
      <c r="A72" s="361"/>
      <c r="B72" s="307"/>
      <c r="C72" s="99"/>
      <c r="D72" s="99"/>
      <c r="E72" s="99"/>
      <c r="F72" s="99"/>
      <c r="G72" s="104"/>
      <c r="H72" s="104"/>
      <c r="I72" s="103"/>
      <c r="J72" s="132"/>
      <c r="K72" s="104"/>
      <c r="L72" s="102"/>
      <c r="M72" s="354"/>
      <c r="N72" s="51"/>
    </row>
    <row r="73" spans="1:14" ht="12.75">
      <c r="A73" s="362"/>
      <c r="B73" s="307"/>
      <c r="C73" s="99"/>
      <c r="D73" s="99"/>
      <c r="E73" s="99"/>
      <c r="F73" s="99"/>
      <c r="G73" s="104"/>
      <c r="H73" s="104"/>
      <c r="I73" s="103"/>
      <c r="J73" s="132"/>
      <c r="K73" s="104"/>
      <c r="L73" s="102"/>
      <c r="M73" s="354"/>
      <c r="N73" s="51"/>
    </row>
    <row r="74" spans="1:14" ht="12.75">
      <c r="A74" s="362"/>
      <c r="B74" s="307"/>
      <c r="C74" s="99"/>
      <c r="D74" s="99"/>
      <c r="E74" s="99"/>
      <c r="F74" s="99"/>
      <c r="G74" s="104"/>
      <c r="H74" s="104"/>
      <c r="I74" s="103"/>
      <c r="J74" s="132"/>
      <c r="K74" s="104"/>
      <c r="L74" s="102"/>
      <c r="M74" s="354"/>
      <c r="N74" s="51"/>
    </row>
    <row r="75" spans="1:14" ht="12.75">
      <c r="A75" s="362"/>
      <c r="B75" s="307"/>
      <c r="C75" s="99"/>
      <c r="D75" s="99"/>
      <c r="E75" s="99"/>
      <c r="F75" s="99"/>
      <c r="G75" s="104"/>
      <c r="H75" s="104"/>
      <c r="I75" s="103"/>
      <c r="J75" s="132"/>
      <c r="K75" s="104"/>
      <c r="L75" s="102"/>
      <c r="M75" s="354"/>
      <c r="N75" s="51"/>
    </row>
    <row r="76" spans="1:14" ht="12.75">
      <c r="A76" s="362"/>
      <c r="B76" s="307"/>
      <c r="C76" s="99"/>
      <c r="D76" s="99"/>
      <c r="E76" s="99"/>
      <c r="F76" s="99"/>
      <c r="G76" s="104"/>
      <c r="H76" s="104"/>
      <c r="I76" s="103"/>
      <c r="J76" s="132"/>
      <c r="K76" s="104"/>
      <c r="L76" s="102"/>
      <c r="M76" s="354"/>
      <c r="N76" s="51"/>
    </row>
    <row r="77" spans="1:14" ht="12.75">
      <c r="A77" s="362"/>
      <c r="B77" s="307"/>
      <c r="C77" s="99"/>
      <c r="D77" s="99"/>
      <c r="E77" s="99"/>
      <c r="F77" s="99"/>
      <c r="G77" s="104"/>
      <c r="H77" s="104"/>
      <c r="I77" s="103"/>
      <c r="J77" s="132"/>
      <c r="K77" s="104"/>
      <c r="L77" s="102"/>
      <c r="M77" s="354"/>
      <c r="N77" s="51"/>
    </row>
    <row r="78" spans="1:14" ht="12.75">
      <c r="A78" s="362"/>
      <c r="B78" s="307"/>
      <c r="C78" s="99"/>
      <c r="D78" s="99"/>
      <c r="E78" s="99"/>
      <c r="F78" s="99"/>
      <c r="G78" s="104"/>
      <c r="H78" s="104"/>
      <c r="I78" s="103"/>
      <c r="J78" s="132"/>
      <c r="K78" s="104"/>
      <c r="L78" s="102"/>
      <c r="M78" s="354"/>
      <c r="N78" s="51"/>
    </row>
    <row r="79" spans="1:14" ht="12.75">
      <c r="A79" s="362"/>
      <c r="B79" s="307"/>
      <c r="C79" s="99"/>
      <c r="D79" s="99"/>
      <c r="E79" s="99"/>
      <c r="F79" s="99"/>
      <c r="G79" s="104"/>
      <c r="H79" s="104"/>
      <c r="I79" s="103"/>
      <c r="J79" s="132"/>
      <c r="K79" s="104"/>
      <c r="L79" s="102"/>
      <c r="M79" s="354"/>
      <c r="N79" s="51"/>
    </row>
    <row r="80" spans="1:14" ht="12.75">
      <c r="A80" s="363"/>
      <c r="B80" s="308"/>
      <c r="C80" s="207"/>
      <c r="D80" s="207"/>
      <c r="E80" s="207"/>
      <c r="F80" s="207"/>
      <c r="G80" s="106"/>
      <c r="H80" s="106"/>
      <c r="I80" s="107"/>
      <c r="J80" s="133"/>
      <c r="K80" s="106"/>
      <c r="L80" s="141"/>
      <c r="M80" s="355"/>
      <c r="N80" s="51"/>
    </row>
    <row r="81" spans="1:14" ht="12.75">
      <c r="A81" s="65"/>
      <c r="B81" s="312">
        <f>eelarve!E65</f>
        <v>0</v>
      </c>
      <c r="C81" s="312">
        <f>eelarve!F65</f>
        <v>0</v>
      </c>
      <c r="D81" s="312">
        <f>eelarve!G65</f>
        <v>0</v>
      </c>
      <c r="E81" s="312">
        <f>eelarve!H65</f>
        <v>0</v>
      </c>
      <c r="F81" s="312">
        <f>eelarve!I65</f>
        <v>0</v>
      </c>
      <c r="G81" s="314"/>
      <c r="H81" s="315"/>
      <c r="I81" s="315"/>
      <c r="J81" s="315"/>
      <c r="K81" s="315"/>
      <c r="L81" s="316"/>
      <c r="M81" s="299">
        <f>B81-C83-D83-E83-F83</f>
        <v>0</v>
      </c>
      <c r="N81" s="51"/>
    </row>
    <row r="82" spans="1:14" ht="5.25" customHeight="1">
      <c r="A82" s="302">
        <f>eelarve!A65</f>
        <v>0</v>
      </c>
      <c r="B82" s="313"/>
      <c r="C82" s="313"/>
      <c r="D82" s="313"/>
      <c r="E82" s="313"/>
      <c r="F82" s="313"/>
      <c r="G82" s="317"/>
      <c r="H82" s="318"/>
      <c r="I82" s="318"/>
      <c r="J82" s="318"/>
      <c r="K82" s="318"/>
      <c r="L82" s="319"/>
      <c r="M82" s="300"/>
      <c r="N82" s="51"/>
    </row>
    <row r="83" spans="1:14" ht="16.5" customHeight="1">
      <c r="A83" s="302"/>
      <c r="B83" s="306"/>
      <c r="C83" s="67">
        <f>SUM(C84:C98)</f>
        <v>0</v>
      </c>
      <c r="D83" s="67">
        <f>SUM(D84:D98)</f>
        <v>0</v>
      </c>
      <c r="E83" s="67">
        <f>SUM(E84:E98)</f>
        <v>0</v>
      </c>
      <c r="F83" s="67">
        <f>SUM(F84:F98)</f>
        <v>0</v>
      </c>
      <c r="G83" s="320"/>
      <c r="H83" s="321"/>
      <c r="I83" s="321"/>
      <c r="J83" s="321"/>
      <c r="K83" s="321"/>
      <c r="L83" s="322"/>
      <c r="M83" s="301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00"/>
      <c r="J84" s="131"/>
      <c r="K84" s="101"/>
      <c r="L84" s="102"/>
      <c r="M84" s="353"/>
      <c r="N84" s="51"/>
    </row>
    <row r="85" spans="1:14" ht="12.75">
      <c r="A85" s="303"/>
      <c r="B85" s="307"/>
      <c r="C85" s="99"/>
      <c r="D85" s="99"/>
      <c r="E85" s="99"/>
      <c r="F85" s="99"/>
      <c r="G85" s="101"/>
      <c r="H85" s="134"/>
      <c r="I85" s="100"/>
      <c r="J85" s="131"/>
      <c r="K85" s="101"/>
      <c r="L85" s="102"/>
      <c r="M85" s="354"/>
      <c r="N85" s="51"/>
    </row>
    <row r="86" spans="1:14" ht="12.75">
      <c r="A86" s="303"/>
      <c r="B86" s="307"/>
      <c r="C86" s="99"/>
      <c r="D86" s="99"/>
      <c r="E86" s="99"/>
      <c r="F86" s="99"/>
      <c r="G86" s="104"/>
      <c r="H86" s="104"/>
      <c r="I86" s="103"/>
      <c r="J86" s="132"/>
      <c r="K86" s="104"/>
      <c r="L86" s="105"/>
      <c r="M86" s="354"/>
      <c r="N86" s="51"/>
    </row>
    <row r="87" spans="1:14" ht="12.75">
      <c r="A87" s="303"/>
      <c r="B87" s="307"/>
      <c r="C87" s="99"/>
      <c r="D87" s="99"/>
      <c r="E87" s="99"/>
      <c r="F87" s="99"/>
      <c r="G87" s="104"/>
      <c r="H87" s="104"/>
      <c r="I87" s="103"/>
      <c r="J87" s="132"/>
      <c r="K87" s="104"/>
      <c r="L87" s="105"/>
      <c r="M87" s="354"/>
      <c r="N87" s="51"/>
    </row>
    <row r="88" spans="1:14" ht="12.75">
      <c r="A88" s="303"/>
      <c r="B88" s="307"/>
      <c r="C88" s="99"/>
      <c r="D88" s="99"/>
      <c r="E88" s="99"/>
      <c r="F88" s="99"/>
      <c r="G88" s="104"/>
      <c r="H88" s="104"/>
      <c r="I88" s="103"/>
      <c r="J88" s="132"/>
      <c r="K88" s="104"/>
      <c r="L88" s="105"/>
      <c r="M88" s="354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03"/>
      <c r="J89" s="132"/>
      <c r="K89" s="104"/>
      <c r="L89" s="105"/>
      <c r="M89" s="354"/>
      <c r="N89" s="51"/>
    </row>
    <row r="90" spans="1:14" ht="12.75">
      <c r="A90" s="303"/>
      <c r="B90" s="307"/>
      <c r="C90" s="99"/>
      <c r="D90" s="99"/>
      <c r="E90" s="99"/>
      <c r="F90" s="99"/>
      <c r="G90" s="104"/>
      <c r="H90" s="104"/>
      <c r="I90" s="103"/>
      <c r="J90" s="132"/>
      <c r="K90" s="104"/>
      <c r="L90" s="105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03"/>
      <c r="J91" s="132"/>
      <c r="K91" s="104"/>
      <c r="L91" s="105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03"/>
      <c r="J92" s="132"/>
      <c r="K92" s="104"/>
      <c r="L92" s="105"/>
      <c r="M92" s="354"/>
      <c r="N92" s="51"/>
    </row>
    <row r="93" spans="1:14" ht="12.75">
      <c r="A93" s="304"/>
      <c r="B93" s="307"/>
      <c r="C93" s="99"/>
      <c r="D93" s="99"/>
      <c r="E93" s="99"/>
      <c r="F93" s="99"/>
      <c r="G93" s="104"/>
      <c r="H93" s="104"/>
      <c r="I93" s="103"/>
      <c r="J93" s="132"/>
      <c r="K93" s="104"/>
      <c r="L93" s="105"/>
      <c r="M93" s="354"/>
      <c r="N93" s="51"/>
    </row>
    <row r="94" spans="1:14" ht="12.75">
      <c r="A94" s="304"/>
      <c r="B94" s="307"/>
      <c r="C94" s="99"/>
      <c r="D94" s="99"/>
      <c r="E94" s="99"/>
      <c r="F94" s="99"/>
      <c r="G94" s="104"/>
      <c r="H94" s="104"/>
      <c r="I94" s="103"/>
      <c r="J94" s="132"/>
      <c r="K94" s="104"/>
      <c r="L94" s="105"/>
      <c r="M94" s="354"/>
      <c r="N94" s="51"/>
    </row>
    <row r="95" spans="1:14" ht="12.75">
      <c r="A95" s="304"/>
      <c r="B95" s="307"/>
      <c r="C95" s="99"/>
      <c r="D95" s="99"/>
      <c r="E95" s="99"/>
      <c r="F95" s="99"/>
      <c r="G95" s="104"/>
      <c r="H95" s="104"/>
      <c r="I95" s="103"/>
      <c r="J95" s="132"/>
      <c r="K95" s="104"/>
      <c r="L95" s="105"/>
      <c r="M95" s="354"/>
      <c r="N95" s="51"/>
    </row>
    <row r="96" spans="1:14" ht="12.75">
      <c r="A96" s="304"/>
      <c r="B96" s="307"/>
      <c r="C96" s="99"/>
      <c r="D96" s="99"/>
      <c r="E96" s="99"/>
      <c r="F96" s="99"/>
      <c r="G96" s="104"/>
      <c r="H96" s="104"/>
      <c r="I96" s="103"/>
      <c r="J96" s="132"/>
      <c r="K96" s="104"/>
      <c r="L96" s="105"/>
      <c r="M96" s="354"/>
      <c r="N96" s="51"/>
    </row>
    <row r="97" spans="1:14" ht="12.75">
      <c r="A97" s="304"/>
      <c r="B97" s="307"/>
      <c r="C97" s="99"/>
      <c r="D97" s="99"/>
      <c r="E97" s="99"/>
      <c r="F97" s="99"/>
      <c r="G97" s="104"/>
      <c r="H97" s="104"/>
      <c r="I97" s="103"/>
      <c r="J97" s="132"/>
      <c r="K97" s="104"/>
      <c r="L97" s="105"/>
      <c r="M97" s="354"/>
      <c r="N97" s="51"/>
    </row>
    <row r="98" spans="1:14" ht="12.75">
      <c r="A98" s="305"/>
      <c r="B98" s="308"/>
      <c r="C98" s="207"/>
      <c r="D98" s="207"/>
      <c r="E98" s="207"/>
      <c r="F98" s="207"/>
      <c r="G98" s="106"/>
      <c r="H98" s="106"/>
      <c r="I98" s="107"/>
      <c r="J98" s="133"/>
      <c r="K98" s="106"/>
      <c r="L98" s="108"/>
      <c r="M98" s="355"/>
      <c r="N98" s="51"/>
    </row>
    <row r="99" spans="1:14" ht="12.75">
      <c r="A99" s="51"/>
      <c r="B99" s="69"/>
      <c r="C99" s="69"/>
      <c r="D99" s="69"/>
      <c r="E99" s="69"/>
      <c r="F99" s="69"/>
      <c r="G99" s="69"/>
      <c r="H99" s="69"/>
      <c r="I99" s="69"/>
      <c r="J99" s="91"/>
      <c r="K99" s="69"/>
      <c r="L99" s="69"/>
      <c r="M99" s="69"/>
      <c r="N99" s="51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0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92" sqref="C92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6.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118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eelarve!E66</f>
        <v>0</v>
      </c>
      <c r="C3" s="205">
        <f>eelarve!F66</f>
        <v>0</v>
      </c>
      <c r="D3" s="205">
        <f>eelarve!G66</f>
        <v>0</v>
      </c>
      <c r="E3" s="205">
        <f>eelarve!H66</f>
        <v>0</v>
      </c>
      <c r="F3" s="205">
        <f>eelarve!I66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C11+C29+C47+C60+C73+C86+C99</f>
        <v>0</v>
      </c>
      <c r="D4" s="206">
        <f>D11+D29+D47+D60+D73+D86+D99</f>
        <v>0</v>
      </c>
      <c r="E4" s="206">
        <f>E11+E29+E47+E60+E73+E86+E99</f>
        <v>0</v>
      </c>
      <c r="F4" s="206">
        <f>F11+F29+F47+F60+F73+F86+F99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4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eelarve!E67</f>
        <v>0</v>
      </c>
      <c r="C9" s="312">
        <f>eelarve!F67</f>
        <v>0</v>
      </c>
      <c r="D9" s="312">
        <f>eelarve!G67</f>
        <v>0</v>
      </c>
      <c r="E9" s="312">
        <f>eelarve!H67</f>
        <v>0</v>
      </c>
      <c r="F9" s="312">
        <f>eelarve!I67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3" customHeight="1">
      <c r="A10" s="302" t="str">
        <f>eelarve!A67</f>
        <v>6.1.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6.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3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eelarve!E68</f>
        <v>0</v>
      </c>
      <c r="C27" s="312">
        <f>eelarve!F68</f>
        <v>0</v>
      </c>
      <c r="D27" s="312">
        <f>eelarve!G68</f>
        <v>0</v>
      </c>
      <c r="E27" s="312">
        <f>eelarve!H68</f>
        <v>0</v>
      </c>
      <c r="F27" s="312">
        <f>eelarve!I68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4.5" customHeight="1">
      <c r="A28" s="302" t="str">
        <f>eelarve!A68</f>
        <v>6.2. 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5.7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eelarve!E69</f>
        <v>0</v>
      </c>
      <c r="C45" s="312">
        <f>eelarve!F69</f>
        <v>0</v>
      </c>
      <c r="D45" s="312">
        <f>eelarve!G69</f>
        <v>0</v>
      </c>
      <c r="E45" s="312">
        <f>eelarve!H69</f>
        <v>0</v>
      </c>
      <c r="F45" s="312">
        <f>eelarve!I69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4.5" customHeight="1">
      <c r="A46" s="302">
        <f>eelarve!A69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.75" customHeight="1">
      <c r="A47" s="302"/>
      <c r="B47" s="306"/>
      <c r="C47" s="67">
        <f>SUM(C48:C57)</f>
        <v>0</v>
      </c>
      <c r="D47" s="67">
        <f>SUM(D48:D57)</f>
        <v>0</v>
      </c>
      <c r="E47" s="67">
        <f>SUM(E48:E57)</f>
        <v>0</v>
      </c>
      <c r="F47" s="67">
        <f>SUM(F48:F57)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4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5"/>
      <c r="B57" s="308"/>
      <c r="C57" s="207"/>
      <c r="D57" s="207"/>
      <c r="E57" s="207"/>
      <c r="F57" s="207"/>
      <c r="G57" s="106"/>
      <c r="H57" s="106"/>
      <c r="I57" s="139"/>
      <c r="J57" s="140"/>
      <c r="K57" s="106"/>
      <c r="L57" s="141"/>
      <c r="M57" s="355"/>
      <c r="N57" s="51"/>
    </row>
    <row r="58" spans="1:14" ht="12.75">
      <c r="A58" s="65"/>
      <c r="B58" s="312">
        <f>eelarve!E70</f>
        <v>0</v>
      </c>
      <c r="C58" s="312">
        <f>eelarve!F70</f>
        <v>0</v>
      </c>
      <c r="D58" s="312">
        <f>eelarve!G70</f>
        <v>0</v>
      </c>
      <c r="E58" s="312">
        <f>eelarve!H70</f>
        <v>0</v>
      </c>
      <c r="F58" s="312">
        <f>eelarve!I70</f>
        <v>0</v>
      </c>
      <c r="G58" s="314"/>
      <c r="H58" s="315"/>
      <c r="I58" s="315"/>
      <c r="J58" s="315"/>
      <c r="K58" s="315"/>
      <c r="L58" s="316"/>
      <c r="M58" s="299">
        <f>B58-C60-D60-E60-F60</f>
        <v>0</v>
      </c>
      <c r="N58" s="51"/>
    </row>
    <row r="59" spans="1:14" ht="6" customHeight="1">
      <c r="A59" s="360">
        <f>eelarve!A70</f>
        <v>0</v>
      </c>
      <c r="B59" s="313"/>
      <c r="C59" s="313"/>
      <c r="D59" s="313"/>
      <c r="E59" s="313"/>
      <c r="F59" s="313"/>
      <c r="G59" s="317"/>
      <c r="H59" s="318"/>
      <c r="I59" s="318"/>
      <c r="J59" s="318"/>
      <c r="K59" s="318"/>
      <c r="L59" s="319"/>
      <c r="M59" s="300"/>
      <c r="N59" s="51"/>
    </row>
    <row r="60" spans="1:14" ht="17.25" customHeight="1">
      <c r="A60" s="360"/>
      <c r="B60" s="306"/>
      <c r="C60" s="67">
        <f>SUM(C61:C70)</f>
        <v>0</v>
      </c>
      <c r="D60" s="67">
        <f>SUM(D61:D70)</f>
        <v>0</v>
      </c>
      <c r="E60" s="67">
        <f>SUM(E61:E70)</f>
        <v>0</v>
      </c>
      <c r="F60" s="67">
        <f>SUM(F61:F70)</f>
        <v>0</v>
      </c>
      <c r="G60" s="320"/>
      <c r="H60" s="321"/>
      <c r="I60" s="321"/>
      <c r="J60" s="321"/>
      <c r="K60" s="321"/>
      <c r="L60" s="322"/>
      <c r="M60" s="301"/>
      <c r="N60" s="51"/>
    </row>
    <row r="61" spans="1:14" ht="12.75">
      <c r="A61" s="361"/>
      <c r="B61" s="307"/>
      <c r="C61" s="99"/>
      <c r="D61" s="99"/>
      <c r="E61" s="99"/>
      <c r="F61" s="99"/>
      <c r="G61" s="101"/>
      <c r="H61" s="134"/>
      <c r="I61" s="135"/>
      <c r="J61" s="136"/>
      <c r="K61" s="101"/>
      <c r="L61" s="102"/>
      <c r="M61" s="353"/>
      <c r="N61" s="51"/>
    </row>
    <row r="62" spans="1:14" ht="12.75">
      <c r="A62" s="361"/>
      <c r="B62" s="307"/>
      <c r="C62" s="99"/>
      <c r="D62" s="99"/>
      <c r="E62" s="99"/>
      <c r="F62" s="99"/>
      <c r="G62" s="101"/>
      <c r="H62" s="134"/>
      <c r="I62" s="135"/>
      <c r="J62" s="136"/>
      <c r="K62" s="101"/>
      <c r="L62" s="102"/>
      <c r="M62" s="354"/>
      <c r="N62" s="51"/>
    </row>
    <row r="63" spans="1:14" ht="12.75">
      <c r="A63" s="361"/>
      <c r="B63" s="307"/>
      <c r="C63" s="99"/>
      <c r="D63" s="99"/>
      <c r="E63" s="99"/>
      <c r="F63" s="99"/>
      <c r="G63" s="104"/>
      <c r="H63" s="104"/>
      <c r="I63" s="137"/>
      <c r="J63" s="138"/>
      <c r="K63" s="104"/>
      <c r="L63" s="102"/>
      <c r="M63" s="354"/>
      <c r="N63" s="51"/>
    </row>
    <row r="64" spans="1:14" ht="12.75">
      <c r="A64" s="361"/>
      <c r="B64" s="307"/>
      <c r="C64" s="99"/>
      <c r="D64" s="99"/>
      <c r="E64" s="99"/>
      <c r="F64" s="99"/>
      <c r="G64" s="104"/>
      <c r="H64" s="104"/>
      <c r="I64" s="137"/>
      <c r="J64" s="138"/>
      <c r="K64" s="104"/>
      <c r="L64" s="102"/>
      <c r="M64" s="354"/>
      <c r="N64" s="51"/>
    </row>
    <row r="65" spans="1:14" ht="12.75">
      <c r="A65" s="361"/>
      <c r="B65" s="307"/>
      <c r="C65" s="99"/>
      <c r="D65" s="99"/>
      <c r="E65" s="99"/>
      <c r="F65" s="99"/>
      <c r="G65" s="104"/>
      <c r="H65" s="104"/>
      <c r="I65" s="137"/>
      <c r="J65" s="138"/>
      <c r="K65" s="104"/>
      <c r="L65" s="102"/>
      <c r="M65" s="354"/>
      <c r="N65" s="51"/>
    </row>
    <row r="66" spans="1:14" ht="12.75">
      <c r="A66" s="362"/>
      <c r="B66" s="307"/>
      <c r="C66" s="99"/>
      <c r="D66" s="99"/>
      <c r="E66" s="99"/>
      <c r="F66" s="99"/>
      <c r="G66" s="104"/>
      <c r="H66" s="104"/>
      <c r="I66" s="137"/>
      <c r="J66" s="138"/>
      <c r="K66" s="104"/>
      <c r="L66" s="102"/>
      <c r="M66" s="354"/>
      <c r="N66" s="51"/>
    </row>
    <row r="67" spans="1:14" ht="12.75">
      <c r="A67" s="362"/>
      <c r="B67" s="307"/>
      <c r="C67" s="99"/>
      <c r="D67" s="99"/>
      <c r="E67" s="99"/>
      <c r="F67" s="99"/>
      <c r="G67" s="104"/>
      <c r="H67" s="104"/>
      <c r="I67" s="137"/>
      <c r="J67" s="138"/>
      <c r="K67" s="104"/>
      <c r="L67" s="102"/>
      <c r="M67" s="354"/>
      <c r="N67" s="51"/>
    </row>
    <row r="68" spans="1:14" ht="12.75">
      <c r="A68" s="362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62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63"/>
      <c r="B70" s="308"/>
      <c r="C70" s="207"/>
      <c r="D70" s="207"/>
      <c r="E70" s="207"/>
      <c r="F70" s="207"/>
      <c r="G70" s="106"/>
      <c r="H70" s="106"/>
      <c r="I70" s="139"/>
      <c r="J70" s="140"/>
      <c r="K70" s="106"/>
      <c r="L70" s="141"/>
      <c r="M70" s="355"/>
      <c r="N70" s="51"/>
    </row>
    <row r="71" spans="1:14" ht="12.75">
      <c r="A71" s="65"/>
      <c r="B71" s="312">
        <f>eelarve!E71</f>
        <v>0</v>
      </c>
      <c r="C71" s="312">
        <f>eelarve!F71</f>
        <v>0</v>
      </c>
      <c r="D71" s="312">
        <f>eelarve!G71</f>
        <v>0</v>
      </c>
      <c r="E71" s="312">
        <f>eelarve!H71</f>
        <v>0</v>
      </c>
      <c r="F71" s="312">
        <f>eelarve!I71</f>
        <v>0</v>
      </c>
      <c r="G71" s="314"/>
      <c r="H71" s="315"/>
      <c r="I71" s="315"/>
      <c r="J71" s="315"/>
      <c r="K71" s="315"/>
      <c r="L71" s="316"/>
      <c r="M71" s="299">
        <f>B71-C73-D73-E73-F73</f>
        <v>0</v>
      </c>
      <c r="N71" s="51"/>
    </row>
    <row r="72" spans="1:14" ht="4.5" customHeight="1">
      <c r="A72" s="302">
        <f>eelarve!A71</f>
        <v>0</v>
      </c>
      <c r="B72" s="313"/>
      <c r="C72" s="313"/>
      <c r="D72" s="313"/>
      <c r="E72" s="313"/>
      <c r="F72" s="313"/>
      <c r="G72" s="317"/>
      <c r="H72" s="318"/>
      <c r="I72" s="318"/>
      <c r="J72" s="318"/>
      <c r="K72" s="318"/>
      <c r="L72" s="319"/>
      <c r="M72" s="300"/>
      <c r="N72" s="51"/>
    </row>
    <row r="73" spans="1:14" ht="14.25" customHeight="1">
      <c r="A73" s="302"/>
      <c r="B73" s="306"/>
      <c r="C73" s="67">
        <f>SUM(C74:C83)</f>
        <v>0</v>
      </c>
      <c r="D73" s="67">
        <f>SUM(D74:D83)</f>
        <v>0</v>
      </c>
      <c r="E73" s="67">
        <f>SUM(E74:E83)</f>
        <v>0</v>
      </c>
      <c r="F73" s="67">
        <f>SUM(F74:F83)</f>
        <v>0</v>
      </c>
      <c r="G73" s="320"/>
      <c r="H73" s="321"/>
      <c r="I73" s="321"/>
      <c r="J73" s="321"/>
      <c r="K73" s="321"/>
      <c r="L73" s="322"/>
      <c r="M73" s="301"/>
      <c r="N73" s="51"/>
    </row>
    <row r="74" spans="1:14" ht="12.75">
      <c r="A74" s="303"/>
      <c r="B74" s="307"/>
      <c r="C74" s="99"/>
      <c r="D74" s="99"/>
      <c r="E74" s="99"/>
      <c r="F74" s="99"/>
      <c r="G74" s="101"/>
      <c r="H74" s="134"/>
      <c r="I74" s="135"/>
      <c r="J74" s="136"/>
      <c r="K74" s="101"/>
      <c r="L74" s="102"/>
      <c r="M74" s="353"/>
      <c r="N74" s="51"/>
    </row>
    <row r="75" spans="1:14" ht="12.75">
      <c r="A75" s="303"/>
      <c r="B75" s="307"/>
      <c r="C75" s="99"/>
      <c r="D75" s="99"/>
      <c r="E75" s="99"/>
      <c r="F75" s="99"/>
      <c r="G75" s="101"/>
      <c r="H75" s="134"/>
      <c r="I75" s="135"/>
      <c r="J75" s="136"/>
      <c r="K75" s="101"/>
      <c r="L75" s="102"/>
      <c r="M75" s="354"/>
      <c r="N75" s="51"/>
    </row>
    <row r="76" spans="1:14" ht="12.75">
      <c r="A76" s="303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03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54"/>
      <c r="N77" s="51"/>
    </row>
    <row r="78" spans="1:14" ht="12.75">
      <c r="A78" s="304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54"/>
      <c r="N78" s="51"/>
    </row>
    <row r="79" spans="1:14" ht="12.75">
      <c r="A79" s="304"/>
      <c r="B79" s="307"/>
      <c r="C79" s="99"/>
      <c r="D79" s="99"/>
      <c r="E79" s="99"/>
      <c r="F79" s="99"/>
      <c r="G79" s="104"/>
      <c r="H79" s="104"/>
      <c r="I79" s="137"/>
      <c r="J79" s="138"/>
      <c r="K79" s="104"/>
      <c r="L79" s="102"/>
      <c r="M79" s="354"/>
      <c r="N79" s="51"/>
    </row>
    <row r="80" spans="1:14" ht="12.75">
      <c r="A80" s="304"/>
      <c r="B80" s="307"/>
      <c r="C80" s="99"/>
      <c r="D80" s="99"/>
      <c r="E80" s="99"/>
      <c r="F80" s="99"/>
      <c r="G80" s="104"/>
      <c r="H80" s="104"/>
      <c r="I80" s="137"/>
      <c r="J80" s="138"/>
      <c r="K80" s="104"/>
      <c r="L80" s="102"/>
      <c r="M80" s="354"/>
      <c r="N80" s="51"/>
    </row>
    <row r="81" spans="1:14" ht="12.75">
      <c r="A81" s="304"/>
      <c r="B81" s="307"/>
      <c r="C81" s="99"/>
      <c r="D81" s="99"/>
      <c r="E81" s="99"/>
      <c r="F81" s="99"/>
      <c r="G81" s="104"/>
      <c r="H81" s="104"/>
      <c r="I81" s="137"/>
      <c r="J81" s="138"/>
      <c r="K81" s="104"/>
      <c r="L81" s="102"/>
      <c r="M81" s="354"/>
      <c r="N81" s="51"/>
    </row>
    <row r="82" spans="1:14" ht="12.75">
      <c r="A82" s="304"/>
      <c r="B82" s="307"/>
      <c r="C82" s="99"/>
      <c r="D82" s="99"/>
      <c r="E82" s="99"/>
      <c r="F82" s="99"/>
      <c r="G82" s="104"/>
      <c r="H82" s="104"/>
      <c r="I82" s="137"/>
      <c r="J82" s="138"/>
      <c r="K82" s="104"/>
      <c r="L82" s="102"/>
      <c r="M82" s="354"/>
      <c r="N82" s="51"/>
    </row>
    <row r="83" spans="1:14" ht="12.75">
      <c r="A83" s="305"/>
      <c r="B83" s="308"/>
      <c r="C83" s="207"/>
      <c r="D83" s="207"/>
      <c r="E83" s="207"/>
      <c r="F83" s="207"/>
      <c r="G83" s="106"/>
      <c r="H83" s="106"/>
      <c r="I83" s="139"/>
      <c r="J83" s="140"/>
      <c r="K83" s="106"/>
      <c r="L83" s="141"/>
      <c r="M83" s="355"/>
      <c r="N83" s="51"/>
    </row>
    <row r="84" spans="1:14" ht="12.75">
      <c r="A84" s="65"/>
      <c r="B84" s="312">
        <f>eelarve!E72</f>
        <v>0</v>
      </c>
      <c r="C84" s="312">
        <f>eelarve!F72</f>
        <v>0</v>
      </c>
      <c r="D84" s="312">
        <f>eelarve!G72</f>
        <v>0</v>
      </c>
      <c r="E84" s="312">
        <f>eelarve!H72</f>
        <v>0</v>
      </c>
      <c r="F84" s="312">
        <f>eelarve!I72</f>
        <v>0</v>
      </c>
      <c r="G84" s="314"/>
      <c r="H84" s="315"/>
      <c r="I84" s="315"/>
      <c r="J84" s="315"/>
      <c r="K84" s="315"/>
      <c r="L84" s="316"/>
      <c r="M84" s="299">
        <f>B84-C86-D86-E86-F86</f>
        <v>0</v>
      </c>
      <c r="N84" s="51"/>
    </row>
    <row r="85" spans="1:14" ht="3.75" customHeight="1">
      <c r="A85" s="302">
        <f>eelarve!A72</f>
        <v>0</v>
      </c>
      <c r="B85" s="313"/>
      <c r="C85" s="313"/>
      <c r="D85" s="313"/>
      <c r="E85" s="313"/>
      <c r="F85" s="313"/>
      <c r="G85" s="317"/>
      <c r="H85" s="318"/>
      <c r="I85" s="318"/>
      <c r="J85" s="318"/>
      <c r="K85" s="318"/>
      <c r="L85" s="319"/>
      <c r="M85" s="300"/>
      <c r="N85" s="51"/>
    </row>
    <row r="86" spans="1:14" ht="16.5" customHeight="1">
      <c r="A86" s="302"/>
      <c r="B86" s="306"/>
      <c r="C86" s="67">
        <f>SUM(C87:C96)</f>
        <v>0</v>
      </c>
      <c r="D86" s="67">
        <f>SUM(D87:D96)</f>
        <v>0</v>
      </c>
      <c r="E86" s="67">
        <f>SUM(E87:E96)</f>
        <v>0</v>
      </c>
      <c r="F86" s="67">
        <f>SUM(F87:F96)</f>
        <v>0</v>
      </c>
      <c r="G86" s="320"/>
      <c r="H86" s="321"/>
      <c r="I86" s="321"/>
      <c r="J86" s="321"/>
      <c r="K86" s="321"/>
      <c r="L86" s="322"/>
      <c r="M86" s="301"/>
      <c r="N86" s="51"/>
    </row>
    <row r="87" spans="1:14" ht="12.75">
      <c r="A87" s="303"/>
      <c r="B87" s="307"/>
      <c r="C87" s="99"/>
      <c r="D87" s="99"/>
      <c r="E87" s="99"/>
      <c r="F87" s="99"/>
      <c r="G87" s="101"/>
      <c r="H87" s="134"/>
      <c r="I87" s="135"/>
      <c r="J87" s="136"/>
      <c r="K87" s="101"/>
      <c r="L87" s="102"/>
      <c r="M87" s="353"/>
      <c r="N87" s="51"/>
    </row>
    <row r="88" spans="1:14" ht="12.75">
      <c r="A88" s="303"/>
      <c r="B88" s="307"/>
      <c r="C88" s="99"/>
      <c r="D88" s="99"/>
      <c r="E88" s="99"/>
      <c r="F88" s="99"/>
      <c r="G88" s="101"/>
      <c r="H88" s="134"/>
      <c r="I88" s="135"/>
      <c r="J88" s="136"/>
      <c r="K88" s="101"/>
      <c r="L88" s="102"/>
      <c r="M88" s="354"/>
      <c r="N88" s="51"/>
    </row>
    <row r="89" spans="1:14" ht="12.75">
      <c r="A89" s="303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3"/>
      <c r="B90" s="307"/>
      <c r="C90" s="99"/>
      <c r="D90" s="99"/>
      <c r="E90" s="99"/>
      <c r="F90" s="99"/>
      <c r="G90" s="104"/>
      <c r="H90" s="104"/>
      <c r="I90" s="137"/>
      <c r="J90" s="138"/>
      <c r="K90" s="104"/>
      <c r="L90" s="102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37"/>
      <c r="J91" s="138"/>
      <c r="K91" s="104"/>
      <c r="L91" s="102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37"/>
      <c r="J92" s="138"/>
      <c r="K92" s="104"/>
      <c r="L92" s="102"/>
      <c r="M92" s="354"/>
      <c r="N92" s="51"/>
    </row>
    <row r="93" spans="1:14" ht="12.75">
      <c r="A93" s="304"/>
      <c r="B93" s="307"/>
      <c r="C93" s="99"/>
      <c r="D93" s="99"/>
      <c r="E93" s="99"/>
      <c r="F93" s="99"/>
      <c r="G93" s="104"/>
      <c r="H93" s="104"/>
      <c r="I93" s="137"/>
      <c r="J93" s="138"/>
      <c r="K93" s="104"/>
      <c r="L93" s="102"/>
      <c r="M93" s="354"/>
      <c r="N93" s="51"/>
    </row>
    <row r="94" spans="1:14" ht="12.75">
      <c r="A94" s="304"/>
      <c r="B94" s="307"/>
      <c r="C94" s="99"/>
      <c r="D94" s="99"/>
      <c r="E94" s="99"/>
      <c r="F94" s="99"/>
      <c r="G94" s="104"/>
      <c r="H94" s="104"/>
      <c r="I94" s="137"/>
      <c r="J94" s="138"/>
      <c r="K94" s="104"/>
      <c r="L94" s="102"/>
      <c r="M94" s="354"/>
      <c r="N94" s="51"/>
    </row>
    <row r="95" spans="1:14" ht="12.75">
      <c r="A95" s="304"/>
      <c r="B95" s="307"/>
      <c r="C95" s="99"/>
      <c r="D95" s="99"/>
      <c r="E95" s="99"/>
      <c r="F95" s="99"/>
      <c r="G95" s="104"/>
      <c r="H95" s="104"/>
      <c r="I95" s="137"/>
      <c r="J95" s="138"/>
      <c r="K95" s="104"/>
      <c r="L95" s="102"/>
      <c r="M95" s="354"/>
      <c r="N95" s="51"/>
    </row>
    <row r="96" spans="1:14" ht="12.75">
      <c r="A96" s="305"/>
      <c r="B96" s="308"/>
      <c r="C96" s="207"/>
      <c r="D96" s="207"/>
      <c r="E96" s="207"/>
      <c r="F96" s="207"/>
      <c r="G96" s="106"/>
      <c r="H96" s="106"/>
      <c r="I96" s="139"/>
      <c r="J96" s="140"/>
      <c r="K96" s="106"/>
      <c r="L96" s="141"/>
      <c r="M96" s="355"/>
      <c r="N96" s="51"/>
    </row>
    <row r="97" spans="1:14" ht="12.75">
      <c r="A97" s="65"/>
      <c r="B97" s="312">
        <f>eelarve!E73</f>
        <v>0</v>
      </c>
      <c r="C97" s="312">
        <f>eelarve!F73</f>
        <v>0</v>
      </c>
      <c r="D97" s="312">
        <f>eelarve!G73</f>
        <v>0</v>
      </c>
      <c r="E97" s="312">
        <f>eelarve!H73</f>
        <v>0</v>
      </c>
      <c r="F97" s="312">
        <f>eelarve!I73</f>
        <v>0</v>
      </c>
      <c r="G97" s="314"/>
      <c r="H97" s="315"/>
      <c r="I97" s="315"/>
      <c r="J97" s="315"/>
      <c r="K97" s="315"/>
      <c r="L97" s="316"/>
      <c r="M97" s="299">
        <f>B97-C99-D99-E99-F99</f>
        <v>0</v>
      </c>
      <c r="N97" s="51"/>
    </row>
    <row r="98" spans="1:14" ht="4.5" customHeight="1">
      <c r="A98" s="302">
        <f>eelarve!A73</f>
        <v>0</v>
      </c>
      <c r="B98" s="313"/>
      <c r="C98" s="313"/>
      <c r="D98" s="313"/>
      <c r="E98" s="313"/>
      <c r="F98" s="313"/>
      <c r="G98" s="317"/>
      <c r="H98" s="318"/>
      <c r="I98" s="318"/>
      <c r="J98" s="318"/>
      <c r="K98" s="318"/>
      <c r="L98" s="319"/>
      <c r="M98" s="300"/>
      <c r="N98" s="51"/>
    </row>
    <row r="99" spans="1:14" ht="17.25" customHeight="1">
      <c r="A99" s="302"/>
      <c r="B99" s="306"/>
      <c r="C99" s="67">
        <f>SUM(C100:C108)</f>
        <v>0</v>
      </c>
      <c r="D99" s="67">
        <f>SUM(D100:D108)</f>
        <v>0</v>
      </c>
      <c r="E99" s="67">
        <f>SUM(E100:E108)</f>
        <v>0</v>
      </c>
      <c r="F99" s="67">
        <f>SUM(F100:F108)</f>
        <v>0</v>
      </c>
      <c r="G99" s="320"/>
      <c r="H99" s="321"/>
      <c r="I99" s="321"/>
      <c r="J99" s="321"/>
      <c r="K99" s="321"/>
      <c r="L99" s="322"/>
      <c r="M99" s="301"/>
      <c r="N99" s="51"/>
    </row>
    <row r="100" spans="1:14" ht="12.75">
      <c r="A100" s="303"/>
      <c r="B100" s="307"/>
      <c r="C100" s="99"/>
      <c r="D100" s="99"/>
      <c r="E100" s="99"/>
      <c r="F100" s="99"/>
      <c r="G100" s="101"/>
      <c r="H100" s="134"/>
      <c r="I100" s="135"/>
      <c r="J100" s="136"/>
      <c r="K100" s="101"/>
      <c r="L100" s="102"/>
      <c r="M100" s="353"/>
      <c r="N100" s="51"/>
    </row>
    <row r="101" spans="1:14" ht="12.75">
      <c r="A101" s="303"/>
      <c r="B101" s="307"/>
      <c r="C101" s="99"/>
      <c r="D101" s="99"/>
      <c r="E101" s="99"/>
      <c r="F101" s="99"/>
      <c r="G101" s="101"/>
      <c r="H101" s="134"/>
      <c r="I101" s="135"/>
      <c r="J101" s="136"/>
      <c r="K101" s="101"/>
      <c r="L101" s="102"/>
      <c r="M101" s="354"/>
      <c r="N101" s="51"/>
    </row>
    <row r="102" spans="1:14" ht="12.75">
      <c r="A102" s="304"/>
      <c r="B102" s="307"/>
      <c r="C102" s="99"/>
      <c r="D102" s="99"/>
      <c r="E102" s="99"/>
      <c r="F102" s="99"/>
      <c r="G102" s="104"/>
      <c r="H102" s="104"/>
      <c r="I102" s="137"/>
      <c r="J102" s="138"/>
      <c r="K102" s="104"/>
      <c r="L102" s="102"/>
      <c r="M102" s="354"/>
      <c r="N102" s="51"/>
    </row>
    <row r="103" spans="1:14" ht="12.75">
      <c r="A103" s="304"/>
      <c r="B103" s="307"/>
      <c r="C103" s="99"/>
      <c r="D103" s="99"/>
      <c r="E103" s="99"/>
      <c r="F103" s="99"/>
      <c r="G103" s="104"/>
      <c r="H103" s="104"/>
      <c r="I103" s="137"/>
      <c r="J103" s="138"/>
      <c r="K103" s="104"/>
      <c r="L103" s="102"/>
      <c r="M103" s="354"/>
      <c r="N103" s="51"/>
    </row>
    <row r="104" spans="1:14" ht="12.75">
      <c r="A104" s="304"/>
      <c r="B104" s="307"/>
      <c r="C104" s="99"/>
      <c r="D104" s="99"/>
      <c r="E104" s="99"/>
      <c r="F104" s="99"/>
      <c r="G104" s="104"/>
      <c r="H104" s="104"/>
      <c r="I104" s="137"/>
      <c r="J104" s="138"/>
      <c r="K104" s="104"/>
      <c r="L104" s="102"/>
      <c r="M104" s="354"/>
      <c r="N104" s="51"/>
    </row>
    <row r="105" spans="1:14" ht="12.75">
      <c r="A105" s="304"/>
      <c r="B105" s="307"/>
      <c r="C105" s="99"/>
      <c r="D105" s="99"/>
      <c r="E105" s="99"/>
      <c r="F105" s="99"/>
      <c r="G105" s="104"/>
      <c r="H105" s="104"/>
      <c r="I105" s="137"/>
      <c r="J105" s="138"/>
      <c r="K105" s="104"/>
      <c r="L105" s="102"/>
      <c r="M105" s="354"/>
      <c r="N105" s="51"/>
    </row>
    <row r="106" spans="1:14" ht="12.75">
      <c r="A106" s="304"/>
      <c r="B106" s="307"/>
      <c r="C106" s="99"/>
      <c r="D106" s="99"/>
      <c r="E106" s="99"/>
      <c r="F106" s="99"/>
      <c r="G106" s="104"/>
      <c r="H106" s="104"/>
      <c r="I106" s="137"/>
      <c r="J106" s="138"/>
      <c r="K106" s="104"/>
      <c r="L106" s="102"/>
      <c r="M106" s="354"/>
      <c r="N106" s="51"/>
    </row>
    <row r="107" spans="1:14" ht="12.75">
      <c r="A107" s="304"/>
      <c r="B107" s="307"/>
      <c r="C107" s="99"/>
      <c r="D107" s="99"/>
      <c r="E107" s="99"/>
      <c r="F107" s="99"/>
      <c r="G107" s="104"/>
      <c r="H107" s="104"/>
      <c r="I107" s="137"/>
      <c r="J107" s="138"/>
      <c r="K107" s="104"/>
      <c r="L107" s="102"/>
      <c r="M107" s="354"/>
      <c r="N107" s="51"/>
    </row>
    <row r="108" spans="1:14" ht="12.75">
      <c r="A108" s="305"/>
      <c r="B108" s="308"/>
      <c r="C108" s="207"/>
      <c r="D108" s="207"/>
      <c r="E108" s="207"/>
      <c r="F108" s="207"/>
      <c r="G108" s="106"/>
      <c r="H108" s="106"/>
      <c r="I108" s="139"/>
      <c r="J108" s="140"/>
      <c r="K108" s="106"/>
      <c r="L108" s="141"/>
      <c r="M108" s="355"/>
      <c r="N108" s="51"/>
    </row>
    <row r="109" spans="1:14" ht="12.75">
      <c r="A109" s="51"/>
      <c r="B109" s="69"/>
      <c r="C109" s="69"/>
      <c r="D109" s="69"/>
      <c r="E109" s="69"/>
      <c r="F109" s="69"/>
      <c r="G109" s="69"/>
      <c r="H109" s="69"/>
      <c r="I109" s="69"/>
      <c r="J109" s="91"/>
      <c r="K109" s="69"/>
      <c r="L109" s="69"/>
      <c r="M109" s="69"/>
      <c r="N109" s="51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58:D59"/>
    <mergeCell ref="E58:E59"/>
    <mergeCell ref="F58:F59"/>
    <mergeCell ref="G58:L60"/>
    <mergeCell ref="M27:M29"/>
    <mergeCell ref="A28:A44"/>
    <mergeCell ref="B29:B44"/>
    <mergeCell ref="M30:M44"/>
    <mergeCell ref="B45:B46"/>
    <mergeCell ref="C45:C46"/>
    <mergeCell ref="D71:D72"/>
    <mergeCell ref="E71:E72"/>
    <mergeCell ref="F71:F72"/>
    <mergeCell ref="G71:L73"/>
    <mergeCell ref="M45:M47"/>
    <mergeCell ref="A46:A57"/>
    <mergeCell ref="B47:B57"/>
    <mergeCell ref="M48:M57"/>
    <mergeCell ref="B58:B59"/>
    <mergeCell ref="C58:C59"/>
    <mergeCell ref="M71:M73"/>
    <mergeCell ref="A72:A83"/>
    <mergeCell ref="B73:B83"/>
    <mergeCell ref="M74:M83"/>
    <mergeCell ref="M58:M60"/>
    <mergeCell ref="A59:A70"/>
    <mergeCell ref="B60:B70"/>
    <mergeCell ref="M61:M70"/>
    <mergeCell ref="B71:B72"/>
    <mergeCell ref="C71:C72"/>
    <mergeCell ref="M84:M86"/>
    <mergeCell ref="A85:A96"/>
    <mergeCell ref="B86:B96"/>
    <mergeCell ref="M87:M96"/>
    <mergeCell ref="B97:B98"/>
    <mergeCell ref="C97:C98"/>
    <mergeCell ref="D97:D98"/>
    <mergeCell ref="E97:E98"/>
    <mergeCell ref="F97:F98"/>
    <mergeCell ref="G97:L99"/>
    <mergeCell ref="M97:M99"/>
    <mergeCell ref="A98:A108"/>
    <mergeCell ref="B99:B108"/>
    <mergeCell ref="M100:M108"/>
    <mergeCell ref="B84:B85"/>
    <mergeCell ref="C84:C85"/>
    <mergeCell ref="D84:D85"/>
    <mergeCell ref="E84:E85"/>
    <mergeCell ref="F84:F85"/>
    <mergeCell ref="G84:L86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4" r:id="rId1"/>
  <headerFooter>
    <oddHeader>&amp;L&amp;"Arial,Italic"&amp;9&amp;F&amp;R&amp;"Arial,Italic"&amp;9&amp;A, lk &amp;P (&amp;N)</oddHeader>
  </headerFooter>
  <rowBreaks count="1" manualBreakCount="1">
    <brk id="5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108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14" sqref="C14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119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eelarve!E74</f>
        <v>0</v>
      </c>
      <c r="C3" s="205">
        <f>eelarve!F74</f>
        <v>0</v>
      </c>
      <c r="D3" s="205">
        <f>eelarve!G74</f>
        <v>0</v>
      </c>
      <c r="E3" s="205">
        <f>eelarve!H74</f>
        <v>0</v>
      </c>
      <c r="F3" s="205">
        <f>eelarve!I74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C11+C29+C47+C65+C82+C96</f>
        <v>0</v>
      </c>
      <c r="D4" s="206">
        <f>D11+D29+D47+D65+D82+D96</f>
        <v>0</v>
      </c>
      <c r="E4" s="206">
        <f>E11+E29+E47+E65+E82+E96</f>
        <v>0</v>
      </c>
      <c r="F4" s="206">
        <f>F11+F29+F47+F65+F82+F96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4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eelarve!E75</f>
        <v>0</v>
      </c>
      <c r="C9" s="312">
        <f>eelarve!F75</f>
        <v>0</v>
      </c>
      <c r="D9" s="312">
        <f>eelarve!G75</f>
        <v>0</v>
      </c>
      <c r="E9" s="312">
        <f>eelarve!H75</f>
        <v>0</v>
      </c>
      <c r="F9" s="312">
        <f>eelarve!I75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4.5" customHeight="1">
      <c r="A10" s="302" t="str">
        <f>eelarve!A75</f>
        <v>7.1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eelarve!E76</f>
        <v>0</v>
      </c>
      <c r="C27" s="312">
        <f>eelarve!F76</f>
        <v>0</v>
      </c>
      <c r="D27" s="312">
        <f>eelarve!G76</f>
        <v>0</v>
      </c>
      <c r="E27" s="312">
        <f>eelarve!H76</f>
        <v>0</v>
      </c>
      <c r="F27" s="312">
        <f>eelarve!I76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3.75" customHeight="1">
      <c r="A28" s="302" t="str">
        <f>eelarve!A76</f>
        <v>7.2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eelarve!E77</f>
        <v>0</v>
      </c>
      <c r="C45" s="312">
        <f>eelarve!F77</f>
        <v>0</v>
      </c>
      <c r="D45" s="312">
        <f>eelarve!G77</f>
        <v>0</v>
      </c>
      <c r="E45" s="312">
        <f>eelarve!H77</f>
        <v>0</v>
      </c>
      <c r="F45" s="312">
        <f>eelarve!I77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4.5" customHeight="1">
      <c r="A46" s="302">
        <f>eelarve!A77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55"/>
      <c r="N62" s="51"/>
    </row>
    <row r="63" spans="1:14" ht="12.75">
      <c r="A63" s="65"/>
      <c r="B63" s="312">
        <f>eelarve!E78</f>
        <v>0</v>
      </c>
      <c r="C63" s="312">
        <f>eelarve!F78</f>
        <v>0</v>
      </c>
      <c r="D63" s="312">
        <f>eelarve!G78</f>
        <v>0</v>
      </c>
      <c r="E63" s="312">
        <f>eelarve!H78</f>
        <v>0</v>
      </c>
      <c r="F63" s="312">
        <f>eelarve!I78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5.25" customHeight="1">
      <c r="A64" s="360">
        <f>eelarve!A78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7.25" customHeight="1">
      <c r="A65" s="360"/>
      <c r="B65" s="306"/>
      <c r="C65" s="67">
        <f>SUM(C66:C79)</f>
        <v>0</v>
      </c>
      <c r="D65" s="67">
        <f>SUM(D66:D79)</f>
        <v>0</v>
      </c>
      <c r="E65" s="67">
        <f>SUM(E66:E79)</f>
        <v>0</v>
      </c>
      <c r="F65" s="67">
        <f>SUM(F66:F79)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61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53"/>
      <c r="N66" s="51"/>
    </row>
    <row r="67" spans="1:14" ht="12.75">
      <c r="A67" s="361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54"/>
      <c r="N67" s="51"/>
    </row>
    <row r="68" spans="1:14" ht="12.75">
      <c r="A68" s="361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61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61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54"/>
      <c r="N70" s="51"/>
    </row>
    <row r="71" spans="1:14" ht="12.75">
      <c r="A71" s="361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54"/>
      <c r="N71" s="51"/>
    </row>
    <row r="72" spans="1:14" ht="12.75">
      <c r="A72" s="361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54"/>
      <c r="N72" s="51"/>
    </row>
    <row r="73" spans="1:14" ht="12.75">
      <c r="A73" s="362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54"/>
      <c r="N73" s="51"/>
    </row>
    <row r="74" spans="1:14" ht="12.75">
      <c r="A74" s="362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54"/>
      <c r="N74" s="51"/>
    </row>
    <row r="75" spans="1:14" ht="12.75">
      <c r="A75" s="362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54"/>
      <c r="N75" s="51"/>
    </row>
    <row r="76" spans="1:14" ht="12.75">
      <c r="A76" s="362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62"/>
      <c r="B77" s="307"/>
      <c r="C77" s="99"/>
      <c r="D77" s="99"/>
      <c r="E77" s="99"/>
      <c r="F77" s="99"/>
      <c r="G77" s="104"/>
      <c r="H77" s="104"/>
      <c r="I77" s="137"/>
      <c r="J77" s="138"/>
      <c r="K77" s="104"/>
      <c r="L77" s="102"/>
      <c r="M77" s="354"/>
      <c r="N77" s="51"/>
    </row>
    <row r="78" spans="1:14" ht="12.75">
      <c r="A78" s="362"/>
      <c r="B78" s="307"/>
      <c r="C78" s="99"/>
      <c r="D78" s="99"/>
      <c r="E78" s="99"/>
      <c r="F78" s="99"/>
      <c r="G78" s="104"/>
      <c r="H78" s="104"/>
      <c r="I78" s="137"/>
      <c r="J78" s="138"/>
      <c r="K78" s="104"/>
      <c r="L78" s="102"/>
      <c r="M78" s="354"/>
      <c r="N78" s="51"/>
    </row>
    <row r="79" spans="1:14" ht="12.75">
      <c r="A79" s="363"/>
      <c r="B79" s="308"/>
      <c r="C79" s="207"/>
      <c r="D79" s="207"/>
      <c r="E79" s="207"/>
      <c r="F79" s="207"/>
      <c r="G79" s="106"/>
      <c r="H79" s="106"/>
      <c r="I79" s="139"/>
      <c r="J79" s="140"/>
      <c r="K79" s="106"/>
      <c r="L79" s="141"/>
      <c r="M79" s="355"/>
      <c r="N79" s="51"/>
    </row>
    <row r="80" spans="1:14" ht="12.75" customHeight="1">
      <c r="A80" s="65"/>
      <c r="B80" s="312">
        <f>eelarve!E79</f>
        <v>0</v>
      </c>
      <c r="C80" s="312">
        <f>eelarve!F79</f>
        <v>0</v>
      </c>
      <c r="D80" s="312">
        <f>eelarve!G79</f>
        <v>0</v>
      </c>
      <c r="E80" s="312">
        <f>eelarve!H79</f>
        <v>0</v>
      </c>
      <c r="F80" s="312">
        <f>eelarve!I79</f>
        <v>0</v>
      </c>
      <c r="G80" s="314"/>
      <c r="H80" s="315"/>
      <c r="I80" s="315"/>
      <c r="J80" s="315"/>
      <c r="K80" s="315"/>
      <c r="L80" s="316"/>
      <c r="M80" s="299">
        <f>B80-C82-D82-E82-F82</f>
        <v>0</v>
      </c>
      <c r="N80" s="51"/>
    </row>
    <row r="81" spans="1:14" ht="3" customHeight="1">
      <c r="A81" s="360">
        <f>eelarve!A79</f>
        <v>0</v>
      </c>
      <c r="B81" s="313"/>
      <c r="C81" s="313"/>
      <c r="D81" s="313"/>
      <c r="E81" s="313"/>
      <c r="F81" s="313"/>
      <c r="G81" s="317"/>
      <c r="H81" s="318"/>
      <c r="I81" s="318"/>
      <c r="J81" s="318"/>
      <c r="K81" s="318"/>
      <c r="L81" s="319"/>
      <c r="M81" s="300"/>
      <c r="N81" s="51"/>
    </row>
    <row r="82" spans="1:14" ht="14.25" customHeight="1">
      <c r="A82" s="302"/>
      <c r="B82" s="306"/>
      <c r="C82" s="67">
        <f>SUM(C83:C93)</f>
        <v>0</v>
      </c>
      <c r="D82" s="67">
        <f>SUM(D83:D93)</f>
        <v>0</v>
      </c>
      <c r="E82" s="67">
        <f>SUM(E83:E93)</f>
        <v>0</v>
      </c>
      <c r="F82" s="67">
        <f>SUM(F83:F93)</f>
        <v>0</v>
      </c>
      <c r="G82" s="320"/>
      <c r="H82" s="321"/>
      <c r="I82" s="321"/>
      <c r="J82" s="321"/>
      <c r="K82" s="321"/>
      <c r="L82" s="322"/>
      <c r="M82" s="301"/>
      <c r="N82" s="51"/>
    </row>
    <row r="83" spans="1:14" ht="12.75">
      <c r="A83" s="303"/>
      <c r="B83" s="307"/>
      <c r="C83" s="99"/>
      <c r="D83" s="99"/>
      <c r="E83" s="99"/>
      <c r="F83" s="99"/>
      <c r="G83" s="101"/>
      <c r="H83" s="134"/>
      <c r="I83" s="135"/>
      <c r="J83" s="136"/>
      <c r="K83" s="101"/>
      <c r="L83" s="102"/>
      <c r="M83" s="353"/>
      <c r="N83" s="51"/>
    </row>
    <row r="84" spans="1:14" ht="12.75">
      <c r="A84" s="303"/>
      <c r="B84" s="307"/>
      <c r="C84" s="99"/>
      <c r="D84" s="99"/>
      <c r="E84" s="99"/>
      <c r="F84" s="99"/>
      <c r="G84" s="101"/>
      <c r="H84" s="134"/>
      <c r="I84" s="135"/>
      <c r="J84" s="136"/>
      <c r="K84" s="101"/>
      <c r="L84" s="102"/>
      <c r="M84" s="354"/>
      <c r="N84" s="51"/>
    </row>
    <row r="85" spans="1:14" ht="12.75">
      <c r="A85" s="303"/>
      <c r="B85" s="307"/>
      <c r="C85" s="99"/>
      <c r="D85" s="99"/>
      <c r="E85" s="99"/>
      <c r="F85" s="99"/>
      <c r="G85" s="104"/>
      <c r="H85" s="104"/>
      <c r="I85" s="137"/>
      <c r="J85" s="138"/>
      <c r="K85" s="104"/>
      <c r="L85" s="102"/>
      <c r="M85" s="354"/>
      <c r="N85" s="51"/>
    </row>
    <row r="86" spans="1:14" ht="12.75">
      <c r="A86" s="304"/>
      <c r="B86" s="307"/>
      <c r="C86" s="99"/>
      <c r="D86" s="99"/>
      <c r="E86" s="99"/>
      <c r="F86" s="99"/>
      <c r="G86" s="104"/>
      <c r="H86" s="104"/>
      <c r="I86" s="137"/>
      <c r="J86" s="138"/>
      <c r="K86" s="104"/>
      <c r="L86" s="102"/>
      <c r="M86" s="354"/>
      <c r="N86" s="51"/>
    </row>
    <row r="87" spans="1:14" ht="12.75">
      <c r="A87" s="304"/>
      <c r="B87" s="307"/>
      <c r="C87" s="99"/>
      <c r="D87" s="99"/>
      <c r="E87" s="99"/>
      <c r="F87" s="99"/>
      <c r="G87" s="104"/>
      <c r="H87" s="104"/>
      <c r="I87" s="137"/>
      <c r="J87" s="138"/>
      <c r="K87" s="104"/>
      <c r="L87" s="102"/>
      <c r="M87" s="354"/>
      <c r="N87" s="51"/>
    </row>
    <row r="88" spans="1:14" ht="12.75">
      <c r="A88" s="304"/>
      <c r="B88" s="307"/>
      <c r="C88" s="99"/>
      <c r="D88" s="99"/>
      <c r="E88" s="99"/>
      <c r="F88" s="99"/>
      <c r="G88" s="104"/>
      <c r="H88" s="104"/>
      <c r="I88" s="137"/>
      <c r="J88" s="138"/>
      <c r="K88" s="104"/>
      <c r="L88" s="102"/>
      <c r="M88" s="354"/>
      <c r="N88" s="51"/>
    </row>
    <row r="89" spans="1:14" ht="12.75">
      <c r="A89" s="304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4"/>
      <c r="B90" s="307"/>
      <c r="C90" s="99"/>
      <c r="D90" s="99"/>
      <c r="E90" s="99"/>
      <c r="F90" s="99"/>
      <c r="G90" s="104"/>
      <c r="H90" s="104"/>
      <c r="I90" s="137"/>
      <c r="J90" s="138"/>
      <c r="K90" s="104"/>
      <c r="L90" s="102"/>
      <c r="M90" s="354"/>
      <c r="N90" s="51"/>
    </row>
    <row r="91" spans="1:14" ht="12.75">
      <c r="A91" s="304"/>
      <c r="B91" s="307"/>
      <c r="C91" s="99"/>
      <c r="D91" s="99"/>
      <c r="E91" s="99"/>
      <c r="F91" s="99"/>
      <c r="G91" s="104"/>
      <c r="H91" s="104"/>
      <c r="I91" s="137"/>
      <c r="J91" s="138"/>
      <c r="K91" s="104"/>
      <c r="L91" s="102"/>
      <c r="M91" s="354"/>
      <c r="N91" s="51"/>
    </row>
    <row r="92" spans="1:14" ht="12.75">
      <c r="A92" s="304"/>
      <c r="B92" s="307"/>
      <c r="C92" s="99"/>
      <c r="D92" s="99"/>
      <c r="E92" s="99"/>
      <c r="F92" s="99"/>
      <c r="G92" s="104"/>
      <c r="H92" s="104"/>
      <c r="I92" s="137"/>
      <c r="J92" s="138"/>
      <c r="K92" s="104"/>
      <c r="L92" s="102"/>
      <c r="M92" s="354"/>
      <c r="N92" s="51"/>
    </row>
    <row r="93" spans="1:14" ht="12.75">
      <c r="A93" s="305"/>
      <c r="B93" s="308"/>
      <c r="C93" s="207"/>
      <c r="D93" s="207"/>
      <c r="E93" s="207"/>
      <c r="F93" s="207"/>
      <c r="G93" s="106"/>
      <c r="H93" s="106"/>
      <c r="I93" s="139"/>
      <c r="J93" s="140"/>
      <c r="K93" s="106"/>
      <c r="L93" s="141"/>
      <c r="M93" s="355"/>
      <c r="N93" s="51"/>
    </row>
    <row r="94" spans="1:14" ht="12.75" customHeight="1">
      <c r="A94" s="240"/>
      <c r="B94" s="312">
        <f>eelarve!E80</f>
        <v>0</v>
      </c>
      <c r="C94" s="312">
        <f>eelarve!F80</f>
        <v>0</v>
      </c>
      <c r="D94" s="312">
        <f>eelarve!G80</f>
        <v>0</v>
      </c>
      <c r="E94" s="312">
        <f>eelarve!H80</f>
        <v>0</v>
      </c>
      <c r="F94" s="312">
        <f>eelarve!I80</f>
        <v>0</v>
      </c>
      <c r="G94" s="314"/>
      <c r="H94" s="315"/>
      <c r="I94" s="315"/>
      <c r="J94" s="315"/>
      <c r="K94" s="315"/>
      <c r="L94" s="316"/>
      <c r="M94" s="299">
        <f>B94-C96-D96-E96-F96</f>
        <v>0</v>
      </c>
      <c r="N94" s="51"/>
    </row>
    <row r="95" spans="1:14" ht="3" customHeight="1">
      <c r="A95" s="360" t="s">
        <v>126</v>
      </c>
      <c r="B95" s="313"/>
      <c r="C95" s="313"/>
      <c r="D95" s="313"/>
      <c r="E95" s="313"/>
      <c r="F95" s="313"/>
      <c r="G95" s="317"/>
      <c r="H95" s="318"/>
      <c r="I95" s="318"/>
      <c r="J95" s="318"/>
      <c r="K95" s="318"/>
      <c r="L95" s="319"/>
      <c r="M95" s="300"/>
      <c r="N95" s="51"/>
    </row>
    <row r="96" spans="1:14" ht="14.25" customHeight="1">
      <c r="A96" s="302"/>
      <c r="B96" s="306"/>
      <c r="C96" s="67">
        <f>SUM(C97:C107)</f>
        <v>0</v>
      </c>
      <c r="D96" s="67">
        <f>SUM(D97:D107)</f>
        <v>0</v>
      </c>
      <c r="E96" s="67">
        <f>SUM(E97:E107)</f>
        <v>0</v>
      </c>
      <c r="F96" s="67">
        <f>SUM(F97:F107)</f>
        <v>0</v>
      </c>
      <c r="G96" s="320"/>
      <c r="H96" s="321"/>
      <c r="I96" s="321"/>
      <c r="J96" s="321"/>
      <c r="K96" s="321"/>
      <c r="L96" s="322"/>
      <c r="M96" s="301"/>
      <c r="N96" s="51"/>
    </row>
    <row r="97" spans="1:14" ht="12.75">
      <c r="A97" s="303"/>
      <c r="B97" s="307"/>
      <c r="C97" s="99"/>
      <c r="D97" s="99"/>
      <c r="E97" s="99"/>
      <c r="F97" s="99"/>
      <c r="G97" s="101"/>
      <c r="H97" s="134"/>
      <c r="I97" s="135"/>
      <c r="J97" s="136"/>
      <c r="K97" s="101"/>
      <c r="L97" s="102"/>
      <c r="M97" s="353"/>
      <c r="N97" s="51"/>
    </row>
    <row r="98" spans="1:14" ht="12.75">
      <c r="A98" s="303"/>
      <c r="B98" s="307"/>
      <c r="C98" s="99"/>
      <c r="D98" s="99"/>
      <c r="E98" s="99"/>
      <c r="F98" s="99"/>
      <c r="G98" s="101"/>
      <c r="H98" s="134"/>
      <c r="I98" s="135"/>
      <c r="J98" s="136"/>
      <c r="K98" s="101"/>
      <c r="L98" s="102"/>
      <c r="M98" s="354"/>
      <c r="N98" s="51"/>
    </row>
    <row r="99" spans="1:14" ht="12.75">
      <c r="A99" s="303"/>
      <c r="B99" s="307"/>
      <c r="C99" s="99"/>
      <c r="D99" s="99"/>
      <c r="E99" s="99"/>
      <c r="F99" s="99"/>
      <c r="G99" s="104"/>
      <c r="H99" s="104"/>
      <c r="I99" s="137"/>
      <c r="J99" s="138"/>
      <c r="K99" s="104"/>
      <c r="L99" s="102"/>
      <c r="M99" s="354"/>
      <c r="N99" s="51"/>
    </row>
    <row r="100" spans="1:14" ht="12.75">
      <c r="A100" s="304"/>
      <c r="B100" s="307"/>
      <c r="C100" s="99"/>
      <c r="D100" s="99"/>
      <c r="E100" s="99"/>
      <c r="F100" s="99"/>
      <c r="G100" s="104"/>
      <c r="H100" s="104"/>
      <c r="I100" s="137"/>
      <c r="J100" s="138"/>
      <c r="K100" s="104"/>
      <c r="L100" s="102"/>
      <c r="M100" s="354"/>
      <c r="N100" s="51"/>
    </row>
    <row r="101" spans="1:14" ht="12.75">
      <c r="A101" s="304"/>
      <c r="B101" s="307"/>
      <c r="C101" s="99"/>
      <c r="D101" s="99"/>
      <c r="E101" s="99"/>
      <c r="F101" s="99"/>
      <c r="G101" s="104"/>
      <c r="H101" s="104"/>
      <c r="I101" s="137"/>
      <c r="J101" s="138"/>
      <c r="K101" s="104"/>
      <c r="L101" s="102"/>
      <c r="M101" s="354"/>
      <c r="N101" s="51"/>
    </row>
    <row r="102" spans="1:14" ht="12.75">
      <c r="A102" s="304"/>
      <c r="B102" s="307"/>
      <c r="C102" s="99"/>
      <c r="D102" s="99"/>
      <c r="E102" s="99"/>
      <c r="F102" s="99"/>
      <c r="G102" s="104"/>
      <c r="H102" s="104"/>
      <c r="I102" s="137"/>
      <c r="J102" s="138"/>
      <c r="K102" s="104"/>
      <c r="L102" s="102"/>
      <c r="M102" s="354"/>
      <c r="N102" s="51"/>
    </row>
    <row r="103" spans="1:14" ht="12.75">
      <c r="A103" s="304"/>
      <c r="B103" s="307"/>
      <c r="C103" s="99"/>
      <c r="D103" s="99"/>
      <c r="E103" s="99"/>
      <c r="F103" s="99"/>
      <c r="G103" s="104"/>
      <c r="H103" s="104"/>
      <c r="I103" s="137"/>
      <c r="J103" s="138"/>
      <c r="K103" s="104"/>
      <c r="L103" s="102"/>
      <c r="M103" s="354"/>
      <c r="N103" s="51"/>
    </row>
    <row r="104" spans="1:14" ht="12.75">
      <c r="A104" s="304"/>
      <c r="B104" s="307"/>
      <c r="C104" s="99"/>
      <c r="D104" s="99"/>
      <c r="E104" s="99"/>
      <c r="F104" s="99"/>
      <c r="G104" s="104"/>
      <c r="H104" s="104"/>
      <c r="I104" s="137"/>
      <c r="J104" s="138"/>
      <c r="K104" s="104"/>
      <c r="L104" s="102"/>
      <c r="M104" s="354"/>
      <c r="N104" s="51"/>
    </row>
    <row r="105" spans="1:14" ht="12.75">
      <c r="A105" s="304"/>
      <c r="B105" s="307"/>
      <c r="C105" s="99"/>
      <c r="D105" s="99"/>
      <c r="E105" s="99"/>
      <c r="F105" s="99"/>
      <c r="G105" s="104"/>
      <c r="H105" s="104"/>
      <c r="I105" s="137"/>
      <c r="J105" s="138"/>
      <c r="K105" s="104"/>
      <c r="L105" s="102"/>
      <c r="M105" s="354"/>
      <c r="N105" s="51"/>
    </row>
    <row r="106" spans="1:14" ht="12.75">
      <c r="A106" s="304"/>
      <c r="B106" s="307"/>
      <c r="C106" s="99"/>
      <c r="D106" s="99"/>
      <c r="E106" s="99"/>
      <c r="F106" s="99"/>
      <c r="G106" s="104"/>
      <c r="H106" s="104"/>
      <c r="I106" s="137"/>
      <c r="J106" s="138"/>
      <c r="K106" s="104"/>
      <c r="L106" s="102"/>
      <c r="M106" s="354"/>
      <c r="N106" s="51"/>
    </row>
    <row r="107" spans="1:14" ht="12.75">
      <c r="A107" s="305"/>
      <c r="B107" s="308"/>
      <c r="C107" s="207"/>
      <c r="D107" s="207"/>
      <c r="E107" s="207"/>
      <c r="F107" s="207"/>
      <c r="G107" s="106"/>
      <c r="H107" s="106"/>
      <c r="I107" s="139"/>
      <c r="J107" s="140"/>
      <c r="K107" s="106"/>
      <c r="L107" s="141"/>
      <c r="M107" s="355"/>
      <c r="N107" s="51"/>
    </row>
    <row r="108" spans="1:14" ht="12.75">
      <c r="A108" s="51"/>
      <c r="B108" s="69"/>
      <c r="C108" s="69"/>
      <c r="D108" s="69"/>
      <c r="E108" s="69"/>
      <c r="F108" s="69"/>
      <c r="G108" s="69"/>
      <c r="H108" s="69"/>
      <c r="I108" s="69"/>
      <c r="J108" s="91"/>
      <c r="K108" s="69"/>
      <c r="L108" s="69"/>
      <c r="M108" s="69"/>
      <c r="N108" s="51"/>
    </row>
  </sheetData>
  <sheetProtection password="CA1D" sheet="1" insertRows="0"/>
  <mergeCells count="7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0:D81"/>
    <mergeCell ref="E80:E81"/>
    <mergeCell ref="F80:F81"/>
    <mergeCell ref="G80:L82"/>
    <mergeCell ref="M45:M47"/>
    <mergeCell ref="A46:A62"/>
    <mergeCell ref="B47:B62"/>
    <mergeCell ref="M48:M62"/>
    <mergeCell ref="B63:B64"/>
    <mergeCell ref="C63:C64"/>
    <mergeCell ref="M80:M82"/>
    <mergeCell ref="A81:A93"/>
    <mergeCell ref="B82:B93"/>
    <mergeCell ref="M83:M93"/>
    <mergeCell ref="M63:M65"/>
    <mergeCell ref="A64:A79"/>
    <mergeCell ref="B65:B79"/>
    <mergeCell ref="M66:M79"/>
    <mergeCell ref="B80:B81"/>
    <mergeCell ref="C80:C81"/>
    <mergeCell ref="M94:M96"/>
    <mergeCell ref="A95:A107"/>
    <mergeCell ref="B96:B107"/>
    <mergeCell ref="M97:M107"/>
    <mergeCell ref="B94:B95"/>
    <mergeCell ref="C94:C95"/>
    <mergeCell ref="D94:D95"/>
    <mergeCell ref="E94:E95"/>
    <mergeCell ref="F94:F95"/>
    <mergeCell ref="G94:L96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1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12" sqref="C12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0.85156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5.7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5.75">
      <c r="A2" s="52" t="s">
        <v>120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eelarve!E81</f>
        <v>0</v>
      </c>
      <c r="C3" s="205">
        <f>eelarve!F81</f>
        <v>0</v>
      </c>
      <c r="D3" s="205">
        <f>eelarve!G81</f>
        <v>0</v>
      </c>
      <c r="E3" s="205">
        <f>eelarve!H81</f>
        <v>0</v>
      </c>
      <c r="F3" s="205">
        <f>eelarve!I81</f>
        <v>0</v>
      </c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C11+C29+C47+C65+C80</f>
        <v>0</v>
      </c>
      <c r="D4" s="206">
        <f>D11+D29+D47+D65+D80</f>
        <v>0</v>
      </c>
      <c r="E4" s="206">
        <f>E11+E29+E47+E65+E80</f>
        <v>0</v>
      </c>
      <c r="F4" s="206">
        <f>F11+F29+F47+F65+F80</f>
        <v>0</v>
      </c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>
        <f>IF(D3&gt;0,D4/D3,"")</f>
      </c>
      <c r="E5" s="73">
        <f>IF(E3&gt;0,E4/E3,"")</f>
      </c>
      <c r="F5" s="73">
        <f>IF(F3&gt;0,F4/F3,"")</f>
      </c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51.7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12">
        <f>eelarve!E82</f>
        <v>0</v>
      </c>
      <c r="C9" s="312">
        <f>eelarve!F82</f>
        <v>0</v>
      </c>
      <c r="D9" s="312">
        <f>eelarve!G82</f>
        <v>0</v>
      </c>
      <c r="E9" s="312">
        <f>eelarve!H82</f>
        <v>0</v>
      </c>
      <c r="F9" s="312">
        <f>eelarve!I82</f>
        <v>0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4.5" customHeight="1">
      <c r="A10" s="302" t="str">
        <f>eelarve!A82</f>
        <v>8.1.</v>
      </c>
      <c r="B10" s="313"/>
      <c r="C10" s="313"/>
      <c r="D10" s="313"/>
      <c r="E10" s="313"/>
      <c r="F10" s="313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SUM(C12:C26)</f>
        <v>0</v>
      </c>
      <c r="D11" s="67">
        <f>SUM(D12:D26)</f>
        <v>0</v>
      </c>
      <c r="E11" s="67">
        <f>SUM(E12:E26)</f>
        <v>0</v>
      </c>
      <c r="F11" s="67">
        <f>SUM(F12:F26)</f>
        <v>0</v>
      </c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99"/>
      <c r="E12" s="99"/>
      <c r="F12" s="99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99"/>
      <c r="E13" s="99"/>
      <c r="F13" s="99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99"/>
      <c r="E14" s="99"/>
      <c r="F14" s="99"/>
      <c r="G14" s="104"/>
      <c r="H14" s="104"/>
      <c r="I14" s="137"/>
      <c r="J14" s="138"/>
      <c r="K14" s="104"/>
      <c r="L14" s="102"/>
      <c r="M14" s="354"/>
      <c r="N14" s="51"/>
    </row>
    <row r="15" spans="1:14" ht="12.75">
      <c r="A15" s="303"/>
      <c r="B15" s="307"/>
      <c r="C15" s="99"/>
      <c r="D15" s="99"/>
      <c r="E15" s="99"/>
      <c r="F15" s="99"/>
      <c r="G15" s="104"/>
      <c r="H15" s="104"/>
      <c r="I15" s="137"/>
      <c r="J15" s="138"/>
      <c r="K15" s="104"/>
      <c r="L15" s="102"/>
      <c r="M15" s="354"/>
      <c r="N15" s="51"/>
    </row>
    <row r="16" spans="1:14" ht="12.75">
      <c r="A16" s="303"/>
      <c r="B16" s="307"/>
      <c r="C16" s="99"/>
      <c r="D16" s="99"/>
      <c r="E16" s="99"/>
      <c r="F16" s="99"/>
      <c r="G16" s="104"/>
      <c r="H16" s="104"/>
      <c r="I16" s="137"/>
      <c r="J16" s="138"/>
      <c r="K16" s="104"/>
      <c r="L16" s="102"/>
      <c r="M16" s="354"/>
      <c r="N16" s="51"/>
    </row>
    <row r="17" spans="1:14" ht="12.75">
      <c r="A17" s="303"/>
      <c r="B17" s="307"/>
      <c r="C17" s="99"/>
      <c r="D17" s="99"/>
      <c r="E17" s="99"/>
      <c r="F17" s="99"/>
      <c r="G17" s="104"/>
      <c r="H17" s="104"/>
      <c r="I17" s="137"/>
      <c r="J17" s="138"/>
      <c r="K17" s="104"/>
      <c r="L17" s="102"/>
      <c r="M17" s="354"/>
      <c r="N17" s="51"/>
    </row>
    <row r="18" spans="1:14" ht="12.75">
      <c r="A18" s="303"/>
      <c r="B18" s="307"/>
      <c r="C18" s="99"/>
      <c r="D18" s="99"/>
      <c r="E18" s="99"/>
      <c r="F18" s="99"/>
      <c r="G18" s="104"/>
      <c r="H18" s="104"/>
      <c r="I18" s="137"/>
      <c r="J18" s="138"/>
      <c r="K18" s="104"/>
      <c r="L18" s="102"/>
      <c r="M18" s="354"/>
      <c r="N18" s="51"/>
    </row>
    <row r="19" spans="1:14" ht="12.75">
      <c r="A19" s="304"/>
      <c r="B19" s="307"/>
      <c r="C19" s="99"/>
      <c r="D19" s="99"/>
      <c r="E19" s="99"/>
      <c r="F19" s="99"/>
      <c r="G19" s="104"/>
      <c r="H19" s="104"/>
      <c r="I19" s="137"/>
      <c r="J19" s="138"/>
      <c r="K19" s="104"/>
      <c r="L19" s="102"/>
      <c r="M19" s="354"/>
      <c r="N19" s="51"/>
    </row>
    <row r="20" spans="1:14" ht="12.75">
      <c r="A20" s="304"/>
      <c r="B20" s="307"/>
      <c r="C20" s="99"/>
      <c r="D20" s="99"/>
      <c r="E20" s="99"/>
      <c r="F20" s="99"/>
      <c r="G20" s="104"/>
      <c r="H20" s="104"/>
      <c r="I20" s="137"/>
      <c r="J20" s="138"/>
      <c r="K20" s="104"/>
      <c r="L20" s="102"/>
      <c r="M20" s="354"/>
      <c r="N20" s="51"/>
    </row>
    <row r="21" spans="1:14" ht="12.75">
      <c r="A21" s="304"/>
      <c r="B21" s="307"/>
      <c r="C21" s="99"/>
      <c r="D21" s="99"/>
      <c r="E21" s="99"/>
      <c r="F21" s="99"/>
      <c r="G21" s="104"/>
      <c r="H21" s="104"/>
      <c r="I21" s="137"/>
      <c r="J21" s="138"/>
      <c r="K21" s="104"/>
      <c r="L21" s="102"/>
      <c r="M21" s="354"/>
      <c r="N21" s="51"/>
    </row>
    <row r="22" spans="1:14" ht="12.75">
      <c r="A22" s="304"/>
      <c r="B22" s="307"/>
      <c r="C22" s="99"/>
      <c r="D22" s="99"/>
      <c r="E22" s="99"/>
      <c r="F22" s="99"/>
      <c r="G22" s="104"/>
      <c r="H22" s="104"/>
      <c r="I22" s="137"/>
      <c r="J22" s="138"/>
      <c r="K22" s="104"/>
      <c r="L22" s="102"/>
      <c r="M22" s="354"/>
      <c r="N22" s="51"/>
    </row>
    <row r="23" spans="1:14" ht="12.75">
      <c r="A23" s="304"/>
      <c r="B23" s="307"/>
      <c r="C23" s="99"/>
      <c r="D23" s="99"/>
      <c r="E23" s="99"/>
      <c r="F23" s="99"/>
      <c r="G23" s="104"/>
      <c r="H23" s="104"/>
      <c r="I23" s="137"/>
      <c r="J23" s="138"/>
      <c r="K23" s="104"/>
      <c r="L23" s="102"/>
      <c r="M23" s="354"/>
      <c r="N23" s="51"/>
    </row>
    <row r="24" spans="1:14" ht="12.75">
      <c r="A24" s="304"/>
      <c r="B24" s="307"/>
      <c r="C24" s="99"/>
      <c r="D24" s="99"/>
      <c r="E24" s="99"/>
      <c r="F24" s="99"/>
      <c r="G24" s="104"/>
      <c r="H24" s="104"/>
      <c r="I24" s="137"/>
      <c r="J24" s="138"/>
      <c r="K24" s="104"/>
      <c r="L24" s="102"/>
      <c r="M24" s="354"/>
      <c r="N24" s="51"/>
    </row>
    <row r="25" spans="1:14" ht="12.75">
      <c r="A25" s="304"/>
      <c r="B25" s="307"/>
      <c r="C25" s="99"/>
      <c r="D25" s="99"/>
      <c r="E25" s="99"/>
      <c r="F25" s="99"/>
      <c r="G25" s="104"/>
      <c r="H25" s="104"/>
      <c r="I25" s="137"/>
      <c r="J25" s="138"/>
      <c r="K25" s="104"/>
      <c r="L25" s="102"/>
      <c r="M25" s="354"/>
      <c r="N25" s="51"/>
    </row>
    <row r="26" spans="1:14" ht="12.75">
      <c r="A26" s="305"/>
      <c r="B26" s="308"/>
      <c r="C26" s="207"/>
      <c r="D26" s="207"/>
      <c r="E26" s="207"/>
      <c r="F26" s="207"/>
      <c r="G26" s="106"/>
      <c r="H26" s="106"/>
      <c r="I26" s="139"/>
      <c r="J26" s="140"/>
      <c r="K26" s="106"/>
      <c r="L26" s="141"/>
      <c r="M26" s="355"/>
      <c r="N26" s="51"/>
    </row>
    <row r="27" spans="1:14" ht="12.75">
      <c r="A27" s="65"/>
      <c r="B27" s="312">
        <f>eelarve!E83</f>
        <v>0</v>
      </c>
      <c r="C27" s="312">
        <f>eelarve!F83</f>
        <v>0</v>
      </c>
      <c r="D27" s="312">
        <f>eelarve!G83</f>
        <v>0</v>
      </c>
      <c r="E27" s="312">
        <f>eelarve!H83</f>
        <v>0</v>
      </c>
      <c r="F27" s="312">
        <f>eelarve!I83</f>
        <v>0</v>
      </c>
      <c r="G27" s="314"/>
      <c r="H27" s="315"/>
      <c r="I27" s="315"/>
      <c r="J27" s="315"/>
      <c r="K27" s="315"/>
      <c r="L27" s="316"/>
      <c r="M27" s="299">
        <f>B27-C29-D29-E29-F29</f>
        <v>0</v>
      </c>
      <c r="N27" s="51"/>
    </row>
    <row r="28" spans="1:14" ht="6" customHeight="1">
      <c r="A28" s="302" t="str">
        <f>eelarve!A83</f>
        <v>8.2. </v>
      </c>
      <c r="B28" s="313"/>
      <c r="C28" s="313"/>
      <c r="D28" s="313"/>
      <c r="E28" s="313"/>
      <c r="F28" s="313"/>
      <c r="G28" s="317"/>
      <c r="H28" s="318"/>
      <c r="I28" s="318"/>
      <c r="J28" s="318"/>
      <c r="K28" s="318"/>
      <c r="L28" s="319"/>
      <c r="M28" s="300"/>
      <c r="N28" s="51"/>
    </row>
    <row r="29" spans="1:14" ht="15" customHeight="1">
      <c r="A29" s="302"/>
      <c r="B29" s="306"/>
      <c r="C29" s="67">
        <f>SUM(C30:C44)</f>
        <v>0</v>
      </c>
      <c r="D29" s="67">
        <f>SUM(D30:D44)</f>
        <v>0</v>
      </c>
      <c r="E29" s="67">
        <f>SUM(E30:E44)</f>
        <v>0</v>
      </c>
      <c r="F29" s="67">
        <f>SUM(F30:F44)</f>
        <v>0</v>
      </c>
      <c r="G29" s="320"/>
      <c r="H29" s="321"/>
      <c r="I29" s="321"/>
      <c r="J29" s="321"/>
      <c r="K29" s="321"/>
      <c r="L29" s="322"/>
      <c r="M29" s="301"/>
      <c r="N29" s="51"/>
    </row>
    <row r="30" spans="1:14" ht="12.75">
      <c r="A30" s="303"/>
      <c r="B30" s="307"/>
      <c r="C30" s="99"/>
      <c r="D30" s="99"/>
      <c r="E30" s="99"/>
      <c r="F30" s="99"/>
      <c r="G30" s="101"/>
      <c r="H30" s="134"/>
      <c r="I30" s="135"/>
      <c r="J30" s="136"/>
      <c r="K30" s="101"/>
      <c r="L30" s="102"/>
      <c r="M30" s="353"/>
      <c r="N30" s="51"/>
    </row>
    <row r="31" spans="1:14" ht="12.75">
      <c r="A31" s="303"/>
      <c r="B31" s="307"/>
      <c r="C31" s="99"/>
      <c r="D31" s="99"/>
      <c r="E31" s="99"/>
      <c r="F31" s="99"/>
      <c r="G31" s="101"/>
      <c r="H31" s="134"/>
      <c r="I31" s="135"/>
      <c r="J31" s="136"/>
      <c r="K31" s="101"/>
      <c r="L31" s="102"/>
      <c r="M31" s="354"/>
      <c r="N31" s="51"/>
    </row>
    <row r="32" spans="1:14" ht="12.75">
      <c r="A32" s="303"/>
      <c r="B32" s="307"/>
      <c r="C32" s="99"/>
      <c r="D32" s="99"/>
      <c r="E32" s="99"/>
      <c r="F32" s="99"/>
      <c r="G32" s="104"/>
      <c r="H32" s="104"/>
      <c r="I32" s="137"/>
      <c r="J32" s="138"/>
      <c r="K32" s="104"/>
      <c r="L32" s="102"/>
      <c r="M32" s="354"/>
      <c r="N32" s="51"/>
    </row>
    <row r="33" spans="1:14" ht="12.75">
      <c r="A33" s="303"/>
      <c r="B33" s="307"/>
      <c r="C33" s="99"/>
      <c r="D33" s="99"/>
      <c r="E33" s="99"/>
      <c r="F33" s="99"/>
      <c r="G33" s="104"/>
      <c r="H33" s="104"/>
      <c r="I33" s="137"/>
      <c r="J33" s="138"/>
      <c r="K33" s="104"/>
      <c r="L33" s="102"/>
      <c r="M33" s="354"/>
      <c r="N33" s="51"/>
    </row>
    <row r="34" spans="1:14" ht="12.75">
      <c r="A34" s="303"/>
      <c r="B34" s="307"/>
      <c r="C34" s="99"/>
      <c r="D34" s="99"/>
      <c r="E34" s="99"/>
      <c r="F34" s="99"/>
      <c r="G34" s="104"/>
      <c r="H34" s="104"/>
      <c r="I34" s="137"/>
      <c r="J34" s="138"/>
      <c r="K34" s="104"/>
      <c r="L34" s="102"/>
      <c r="M34" s="354"/>
      <c r="N34" s="51"/>
    </row>
    <row r="35" spans="1:14" ht="12.75">
      <c r="A35" s="303"/>
      <c r="B35" s="307"/>
      <c r="C35" s="99"/>
      <c r="D35" s="99"/>
      <c r="E35" s="99"/>
      <c r="F35" s="99"/>
      <c r="G35" s="104"/>
      <c r="H35" s="104"/>
      <c r="I35" s="137"/>
      <c r="J35" s="138"/>
      <c r="K35" s="104"/>
      <c r="L35" s="102"/>
      <c r="M35" s="354"/>
      <c r="N35" s="51"/>
    </row>
    <row r="36" spans="1:14" ht="12.75">
      <c r="A36" s="303"/>
      <c r="B36" s="307"/>
      <c r="C36" s="99"/>
      <c r="D36" s="99"/>
      <c r="E36" s="99"/>
      <c r="F36" s="99"/>
      <c r="G36" s="104"/>
      <c r="H36" s="104"/>
      <c r="I36" s="137"/>
      <c r="J36" s="138"/>
      <c r="K36" s="104"/>
      <c r="L36" s="102"/>
      <c r="M36" s="354"/>
      <c r="N36" s="51"/>
    </row>
    <row r="37" spans="1:14" ht="12.75">
      <c r="A37" s="304"/>
      <c r="B37" s="307"/>
      <c r="C37" s="99"/>
      <c r="D37" s="99"/>
      <c r="E37" s="99"/>
      <c r="F37" s="99"/>
      <c r="G37" s="104"/>
      <c r="H37" s="104"/>
      <c r="I37" s="137"/>
      <c r="J37" s="138"/>
      <c r="K37" s="104"/>
      <c r="L37" s="102"/>
      <c r="M37" s="354"/>
      <c r="N37" s="51"/>
    </row>
    <row r="38" spans="1:14" ht="12.75">
      <c r="A38" s="304"/>
      <c r="B38" s="307"/>
      <c r="C38" s="99"/>
      <c r="D38" s="99"/>
      <c r="E38" s="99"/>
      <c r="F38" s="99"/>
      <c r="G38" s="104"/>
      <c r="H38" s="104"/>
      <c r="I38" s="137"/>
      <c r="J38" s="138"/>
      <c r="K38" s="104"/>
      <c r="L38" s="102"/>
      <c r="M38" s="354"/>
      <c r="N38" s="51"/>
    </row>
    <row r="39" spans="1:14" ht="12.75">
      <c r="A39" s="304"/>
      <c r="B39" s="307"/>
      <c r="C39" s="99"/>
      <c r="D39" s="99"/>
      <c r="E39" s="99"/>
      <c r="F39" s="99"/>
      <c r="G39" s="104"/>
      <c r="H39" s="104"/>
      <c r="I39" s="137"/>
      <c r="J39" s="138"/>
      <c r="K39" s="104"/>
      <c r="L39" s="102"/>
      <c r="M39" s="354"/>
      <c r="N39" s="51"/>
    </row>
    <row r="40" spans="1:14" ht="12.75">
      <c r="A40" s="304"/>
      <c r="B40" s="307"/>
      <c r="C40" s="99"/>
      <c r="D40" s="99"/>
      <c r="E40" s="99"/>
      <c r="F40" s="99"/>
      <c r="G40" s="104"/>
      <c r="H40" s="104"/>
      <c r="I40" s="137"/>
      <c r="J40" s="138"/>
      <c r="K40" s="104"/>
      <c r="L40" s="102"/>
      <c r="M40" s="354"/>
      <c r="N40" s="51"/>
    </row>
    <row r="41" spans="1:14" ht="12.75">
      <c r="A41" s="304"/>
      <c r="B41" s="307"/>
      <c r="C41" s="99"/>
      <c r="D41" s="99"/>
      <c r="E41" s="99"/>
      <c r="F41" s="99"/>
      <c r="G41" s="104"/>
      <c r="H41" s="104"/>
      <c r="I41" s="137"/>
      <c r="J41" s="138"/>
      <c r="K41" s="104"/>
      <c r="L41" s="102"/>
      <c r="M41" s="354"/>
      <c r="N41" s="51"/>
    </row>
    <row r="42" spans="1:14" ht="12.75">
      <c r="A42" s="304"/>
      <c r="B42" s="307"/>
      <c r="C42" s="99"/>
      <c r="D42" s="99"/>
      <c r="E42" s="99"/>
      <c r="F42" s="99"/>
      <c r="G42" s="104"/>
      <c r="H42" s="104"/>
      <c r="I42" s="137"/>
      <c r="J42" s="138"/>
      <c r="K42" s="104"/>
      <c r="L42" s="102"/>
      <c r="M42" s="354"/>
      <c r="N42" s="51"/>
    </row>
    <row r="43" spans="1:14" ht="12.75">
      <c r="A43" s="304"/>
      <c r="B43" s="307"/>
      <c r="C43" s="99"/>
      <c r="D43" s="99"/>
      <c r="E43" s="99"/>
      <c r="F43" s="99"/>
      <c r="G43" s="104"/>
      <c r="H43" s="104"/>
      <c r="I43" s="137"/>
      <c r="J43" s="138"/>
      <c r="K43" s="104"/>
      <c r="L43" s="102"/>
      <c r="M43" s="354"/>
      <c r="N43" s="51"/>
    </row>
    <row r="44" spans="1:14" ht="12.75">
      <c r="A44" s="305"/>
      <c r="B44" s="308"/>
      <c r="C44" s="207"/>
      <c r="D44" s="207"/>
      <c r="E44" s="207"/>
      <c r="F44" s="207"/>
      <c r="G44" s="106"/>
      <c r="H44" s="106"/>
      <c r="I44" s="139"/>
      <c r="J44" s="140"/>
      <c r="K44" s="106"/>
      <c r="L44" s="141"/>
      <c r="M44" s="355"/>
      <c r="N44" s="51"/>
    </row>
    <row r="45" spans="1:14" ht="12.75">
      <c r="A45" s="65"/>
      <c r="B45" s="312">
        <f>eelarve!E84</f>
        <v>0</v>
      </c>
      <c r="C45" s="312">
        <f>eelarve!F84</f>
        <v>0</v>
      </c>
      <c r="D45" s="312">
        <f>eelarve!G84</f>
        <v>0</v>
      </c>
      <c r="E45" s="312">
        <f>eelarve!H84</f>
        <v>0</v>
      </c>
      <c r="F45" s="312">
        <f>eelarve!I84</f>
        <v>0</v>
      </c>
      <c r="G45" s="314"/>
      <c r="H45" s="315"/>
      <c r="I45" s="315"/>
      <c r="J45" s="315"/>
      <c r="K45" s="315"/>
      <c r="L45" s="316"/>
      <c r="M45" s="299">
        <f>B45-C47-D47-E47-F47</f>
        <v>0</v>
      </c>
      <c r="N45" s="51"/>
    </row>
    <row r="46" spans="1:14" ht="3.75" customHeight="1">
      <c r="A46" s="302">
        <f>eelarve!A84</f>
        <v>0</v>
      </c>
      <c r="B46" s="313"/>
      <c r="C46" s="313"/>
      <c r="D46" s="313"/>
      <c r="E46" s="313"/>
      <c r="F46" s="313"/>
      <c r="G46" s="317"/>
      <c r="H46" s="318"/>
      <c r="I46" s="318"/>
      <c r="J46" s="318"/>
      <c r="K46" s="318"/>
      <c r="L46" s="319"/>
      <c r="M46" s="300"/>
      <c r="N46" s="51"/>
    </row>
    <row r="47" spans="1:14" ht="15" customHeight="1">
      <c r="A47" s="302"/>
      <c r="B47" s="306"/>
      <c r="C47" s="67">
        <f>SUM(C48:C62)</f>
        <v>0</v>
      </c>
      <c r="D47" s="67">
        <f>SUM(D48:D62)</f>
        <v>0</v>
      </c>
      <c r="E47" s="67">
        <f>SUM(E48:E62)</f>
        <v>0</v>
      </c>
      <c r="F47" s="67">
        <f>SUM(F48:F62)</f>
        <v>0</v>
      </c>
      <c r="G47" s="320"/>
      <c r="H47" s="321"/>
      <c r="I47" s="321"/>
      <c r="J47" s="321"/>
      <c r="K47" s="321"/>
      <c r="L47" s="322"/>
      <c r="M47" s="301"/>
      <c r="N47" s="51"/>
    </row>
    <row r="48" spans="1:14" ht="12.75">
      <c r="A48" s="303"/>
      <c r="B48" s="307"/>
      <c r="C48" s="99"/>
      <c r="D48" s="99"/>
      <c r="E48" s="99"/>
      <c r="F48" s="99"/>
      <c r="G48" s="101"/>
      <c r="H48" s="134"/>
      <c r="I48" s="135"/>
      <c r="J48" s="136"/>
      <c r="K48" s="101"/>
      <c r="L48" s="102"/>
      <c r="M48" s="353"/>
      <c r="N48" s="51"/>
    </row>
    <row r="49" spans="1:14" ht="12.75">
      <c r="A49" s="303"/>
      <c r="B49" s="307"/>
      <c r="C49" s="99"/>
      <c r="D49" s="99"/>
      <c r="E49" s="99"/>
      <c r="F49" s="99"/>
      <c r="G49" s="101"/>
      <c r="H49" s="134"/>
      <c r="I49" s="135"/>
      <c r="J49" s="136"/>
      <c r="K49" s="101"/>
      <c r="L49" s="102"/>
      <c r="M49" s="354"/>
      <c r="N49" s="51"/>
    </row>
    <row r="50" spans="1:14" ht="12.75">
      <c r="A50" s="303"/>
      <c r="B50" s="307"/>
      <c r="C50" s="99"/>
      <c r="D50" s="99"/>
      <c r="E50" s="99"/>
      <c r="F50" s="99"/>
      <c r="G50" s="104"/>
      <c r="H50" s="104"/>
      <c r="I50" s="137"/>
      <c r="J50" s="138"/>
      <c r="K50" s="104"/>
      <c r="L50" s="102"/>
      <c r="M50" s="354"/>
      <c r="N50" s="51"/>
    </row>
    <row r="51" spans="1:14" ht="12.75">
      <c r="A51" s="303"/>
      <c r="B51" s="307"/>
      <c r="C51" s="99"/>
      <c r="D51" s="99"/>
      <c r="E51" s="99"/>
      <c r="F51" s="99"/>
      <c r="G51" s="104"/>
      <c r="H51" s="104"/>
      <c r="I51" s="137"/>
      <c r="J51" s="138"/>
      <c r="K51" s="104"/>
      <c r="L51" s="102"/>
      <c r="M51" s="354"/>
      <c r="N51" s="51"/>
    </row>
    <row r="52" spans="1:14" ht="12.75">
      <c r="A52" s="303"/>
      <c r="B52" s="307"/>
      <c r="C52" s="99"/>
      <c r="D52" s="99"/>
      <c r="E52" s="99"/>
      <c r="F52" s="99"/>
      <c r="G52" s="104"/>
      <c r="H52" s="104"/>
      <c r="I52" s="137"/>
      <c r="J52" s="138"/>
      <c r="K52" s="104"/>
      <c r="L52" s="102"/>
      <c r="M52" s="354"/>
      <c r="N52" s="51"/>
    </row>
    <row r="53" spans="1:14" ht="12.75">
      <c r="A53" s="303"/>
      <c r="B53" s="307"/>
      <c r="C53" s="99"/>
      <c r="D53" s="99"/>
      <c r="E53" s="99"/>
      <c r="F53" s="99"/>
      <c r="G53" s="104"/>
      <c r="H53" s="104"/>
      <c r="I53" s="137"/>
      <c r="J53" s="138"/>
      <c r="K53" s="104"/>
      <c r="L53" s="102"/>
      <c r="M53" s="354"/>
      <c r="N53" s="51"/>
    </row>
    <row r="54" spans="1:14" ht="12.75">
      <c r="A54" s="303"/>
      <c r="B54" s="307"/>
      <c r="C54" s="99"/>
      <c r="D54" s="99"/>
      <c r="E54" s="99"/>
      <c r="F54" s="99"/>
      <c r="G54" s="104"/>
      <c r="H54" s="104"/>
      <c r="I54" s="137"/>
      <c r="J54" s="138"/>
      <c r="K54" s="104"/>
      <c r="L54" s="102"/>
      <c r="M54" s="354"/>
      <c r="N54" s="51"/>
    </row>
    <row r="55" spans="1:14" ht="12.75">
      <c r="A55" s="304"/>
      <c r="B55" s="307"/>
      <c r="C55" s="99"/>
      <c r="D55" s="99"/>
      <c r="E55" s="99"/>
      <c r="F55" s="99"/>
      <c r="G55" s="104"/>
      <c r="H55" s="104"/>
      <c r="I55" s="137"/>
      <c r="J55" s="138"/>
      <c r="K55" s="104"/>
      <c r="L55" s="102"/>
      <c r="M55" s="354"/>
      <c r="N55" s="51"/>
    </row>
    <row r="56" spans="1:14" ht="12.75">
      <c r="A56" s="304"/>
      <c r="B56" s="307"/>
      <c r="C56" s="99"/>
      <c r="D56" s="99"/>
      <c r="E56" s="99"/>
      <c r="F56" s="99"/>
      <c r="G56" s="104"/>
      <c r="H56" s="104"/>
      <c r="I56" s="137"/>
      <c r="J56" s="138"/>
      <c r="K56" s="104"/>
      <c r="L56" s="102"/>
      <c r="M56" s="354"/>
      <c r="N56" s="51"/>
    </row>
    <row r="57" spans="1:14" ht="12.75">
      <c r="A57" s="304"/>
      <c r="B57" s="307"/>
      <c r="C57" s="99"/>
      <c r="D57" s="99"/>
      <c r="E57" s="99"/>
      <c r="F57" s="99"/>
      <c r="G57" s="104"/>
      <c r="H57" s="104"/>
      <c r="I57" s="137"/>
      <c r="J57" s="138"/>
      <c r="K57" s="104"/>
      <c r="L57" s="102"/>
      <c r="M57" s="354"/>
      <c r="N57" s="51"/>
    </row>
    <row r="58" spans="1:14" ht="12.75">
      <c r="A58" s="304"/>
      <c r="B58" s="307"/>
      <c r="C58" s="99"/>
      <c r="D58" s="99"/>
      <c r="E58" s="99"/>
      <c r="F58" s="99"/>
      <c r="G58" s="104"/>
      <c r="H58" s="104"/>
      <c r="I58" s="137"/>
      <c r="J58" s="138"/>
      <c r="K58" s="104"/>
      <c r="L58" s="102"/>
      <c r="M58" s="354"/>
      <c r="N58" s="51"/>
    </row>
    <row r="59" spans="1:14" ht="12.75">
      <c r="A59" s="304"/>
      <c r="B59" s="307"/>
      <c r="C59" s="99"/>
      <c r="D59" s="99"/>
      <c r="E59" s="99"/>
      <c r="F59" s="99"/>
      <c r="G59" s="104"/>
      <c r="H59" s="104"/>
      <c r="I59" s="137"/>
      <c r="J59" s="138"/>
      <c r="K59" s="104"/>
      <c r="L59" s="102"/>
      <c r="M59" s="354"/>
      <c r="N59" s="51"/>
    </row>
    <row r="60" spans="1:14" ht="12.75">
      <c r="A60" s="304"/>
      <c r="B60" s="307"/>
      <c r="C60" s="99"/>
      <c r="D60" s="99"/>
      <c r="E60" s="99"/>
      <c r="F60" s="99"/>
      <c r="G60" s="104"/>
      <c r="H60" s="104"/>
      <c r="I60" s="137"/>
      <c r="J60" s="138"/>
      <c r="K60" s="104"/>
      <c r="L60" s="102"/>
      <c r="M60" s="354"/>
      <c r="N60" s="51"/>
    </row>
    <row r="61" spans="1:14" ht="12.75">
      <c r="A61" s="304"/>
      <c r="B61" s="307"/>
      <c r="C61" s="99"/>
      <c r="D61" s="99"/>
      <c r="E61" s="99"/>
      <c r="F61" s="99"/>
      <c r="G61" s="104"/>
      <c r="H61" s="104"/>
      <c r="I61" s="137"/>
      <c r="J61" s="138"/>
      <c r="K61" s="104"/>
      <c r="L61" s="102"/>
      <c r="M61" s="354"/>
      <c r="N61" s="51"/>
    </row>
    <row r="62" spans="1:14" ht="12.75">
      <c r="A62" s="305"/>
      <c r="B62" s="308"/>
      <c r="C62" s="207"/>
      <c r="D62" s="207"/>
      <c r="E62" s="207"/>
      <c r="F62" s="207"/>
      <c r="G62" s="106"/>
      <c r="H62" s="106"/>
      <c r="I62" s="139"/>
      <c r="J62" s="140"/>
      <c r="K62" s="106"/>
      <c r="L62" s="141"/>
      <c r="M62" s="355"/>
      <c r="N62" s="51"/>
    </row>
    <row r="63" spans="1:14" ht="12.75">
      <c r="A63" s="65"/>
      <c r="B63" s="312">
        <f>eelarve!E85</f>
        <v>0</v>
      </c>
      <c r="C63" s="312">
        <f>eelarve!F85</f>
        <v>0</v>
      </c>
      <c r="D63" s="312">
        <f>eelarve!G85</f>
        <v>0</v>
      </c>
      <c r="E63" s="312">
        <f>eelarve!H85</f>
        <v>0</v>
      </c>
      <c r="F63" s="312">
        <f>eelarve!I85</f>
        <v>0</v>
      </c>
      <c r="G63" s="314"/>
      <c r="H63" s="315"/>
      <c r="I63" s="315"/>
      <c r="J63" s="315"/>
      <c r="K63" s="315"/>
      <c r="L63" s="316"/>
      <c r="M63" s="299">
        <f>B63-C65-D65-E65-F65</f>
        <v>0</v>
      </c>
      <c r="N63" s="51"/>
    </row>
    <row r="64" spans="1:14" ht="5.25" customHeight="1">
      <c r="A64" s="360">
        <f>eelarve!A85</f>
        <v>0</v>
      </c>
      <c r="B64" s="313"/>
      <c r="C64" s="313"/>
      <c r="D64" s="313"/>
      <c r="E64" s="313"/>
      <c r="F64" s="313"/>
      <c r="G64" s="317"/>
      <c r="H64" s="318"/>
      <c r="I64" s="318"/>
      <c r="J64" s="318"/>
      <c r="K64" s="318"/>
      <c r="L64" s="319"/>
      <c r="M64" s="300"/>
      <c r="N64" s="51"/>
    </row>
    <row r="65" spans="1:14" ht="17.25" customHeight="1">
      <c r="A65" s="360"/>
      <c r="B65" s="306"/>
      <c r="C65" s="67">
        <f>SUM(C66:C77)</f>
        <v>0</v>
      </c>
      <c r="D65" s="67">
        <f>SUM(D66:D77)</f>
        <v>0</v>
      </c>
      <c r="E65" s="67">
        <f>SUM(E66:E77)</f>
        <v>0</v>
      </c>
      <c r="F65" s="67">
        <f>SUM(F66:F77)</f>
        <v>0</v>
      </c>
      <c r="G65" s="320"/>
      <c r="H65" s="321"/>
      <c r="I65" s="321"/>
      <c r="J65" s="321"/>
      <c r="K65" s="321"/>
      <c r="L65" s="322"/>
      <c r="M65" s="301"/>
      <c r="N65" s="51"/>
    </row>
    <row r="66" spans="1:14" ht="12.75">
      <c r="A66" s="361"/>
      <c r="B66" s="307"/>
      <c r="C66" s="99"/>
      <c r="D66" s="99"/>
      <c r="E66" s="99"/>
      <c r="F66" s="99"/>
      <c r="G66" s="101"/>
      <c r="H66" s="134"/>
      <c r="I66" s="135"/>
      <c r="J66" s="136"/>
      <c r="K66" s="101"/>
      <c r="L66" s="102"/>
      <c r="M66" s="353"/>
      <c r="N66" s="51"/>
    </row>
    <row r="67" spans="1:14" ht="12.75">
      <c r="A67" s="361"/>
      <c r="B67" s="307"/>
      <c r="C67" s="99"/>
      <c r="D67" s="99"/>
      <c r="E67" s="99"/>
      <c r="F67" s="99"/>
      <c r="G67" s="101"/>
      <c r="H67" s="134"/>
      <c r="I67" s="135"/>
      <c r="J67" s="136"/>
      <c r="K67" s="101"/>
      <c r="L67" s="102"/>
      <c r="M67" s="354"/>
      <c r="N67" s="51"/>
    </row>
    <row r="68" spans="1:14" ht="12.75">
      <c r="A68" s="361"/>
      <c r="B68" s="307"/>
      <c r="C68" s="99"/>
      <c r="D68" s="99"/>
      <c r="E68" s="99"/>
      <c r="F68" s="99"/>
      <c r="G68" s="104"/>
      <c r="H68" s="104"/>
      <c r="I68" s="137"/>
      <c r="J68" s="138"/>
      <c r="K68" s="104"/>
      <c r="L68" s="102"/>
      <c r="M68" s="354"/>
      <c r="N68" s="51"/>
    </row>
    <row r="69" spans="1:14" ht="12.75">
      <c r="A69" s="361"/>
      <c r="B69" s="307"/>
      <c r="C69" s="99"/>
      <c r="D69" s="99"/>
      <c r="E69" s="99"/>
      <c r="F69" s="99"/>
      <c r="G69" s="104"/>
      <c r="H69" s="104"/>
      <c r="I69" s="137"/>
      <c r="J69" s="138"/>
      <c r="K69" s="104"/>
      <c r="L69" s="102"/>
      <c r="M69" s="354"/>
      <c r="N69" s="51"/>
    </row>
    <row r="70" spans="1:14" ht="12.75">
      <c r="A70" s="362"/>
      <c r="B70" s="307"/>
      <c r="C70" s="99"/>
      <c r="D70" s="99"/>
      <c r="E70" s="99"/>
      <c r="F70" s="99"/>
      <c r="G70" s="104"/>
      <c r="H70" s="104"/>
      <c r="I70" s="137"/>
      <c r="J70" s="138"/>
      <c r="K70" s="104"/>
      <c r="L70" s="102"/>
      <c r="M70" s="354"/>
      <c r="N70" s="51"/>
    </row>
    <row r="71" spans="1:14" ht="12.75">
      <c r="A71" s="362"/>
      <c r="B71" s="307"/>
      <c r="C71" s="99"/>
      <c r="D71" s="99"/>
      <c r="E71" s="99"/>
      <c r="F71" s="99"/>
      <c r="G71" s="104"/>
      <c r="H71" s="104"/>
      <c r="I71" s="137"/>
      <c r="J71" s="138"/>
      <c r="K71" s="104"/>
      <c r="L71" s="102"/>
      <c r="M71" s="354"/>
      <c r="N71" s="51"/>
    </row>
    <row r="72" spans="1:14" ht="12.75">
      <c r="A72" s="362"/>
      <c r="B72" s="307"/>
      <c r="C72" s="99"/>
      <c r="D72" s="99"/>
      <c r="E72" s="99"/>
      <c r="F72" s="99"/>
      <c r="G72" s="104"/>
      <c r="H72" s="104"/>
      <c r="I72" s="137"/>
      <c r="J72" s="138"/>
      <c r="K72" s="104"/>
      <c r="L72" s="102"/>
      <c r="M72" s="354"/>
      <c r="N72" s="51"/>
    </row>
    <row r="73" spans="1:14" ht="12.75">
      <c r="A73" s="362"/>
      <c r="B73" s="307"/>
      <c r="C73" s="99"/>
      <c r="D73" s="99"/>
      <c r="E73" s="99"/>
      <c r="F73" s="99"/>
      <c r="G73" s="104"/>
      <c r="H73" s="104"/>
      <c r="I73" s="137"/>
      <c r="J73" s="138"/>
      <c r="K73" s="104"/>
      <c r="L73" s="102"/>
      <c r="M73" s="354"/>
      <c r="N73" s="51"/>
    </row>
    <row r="74" spans="1:14" ht="12.75">
      <c r="A74" s="362"/>
      <c r="B74" s="307"/>
      <c r="C74" s="99"/>
      <c r="D74" s="99"/>
      <c r="E74" s="99"/>
      <c r="F74" s="99"/>
      <c r="G74" s="104"/>
      <c r="H74" s="104"/>
      <c r="I74" s="137"/>
      <c r="J74" s="138"/>
      <c r="K74" s="104"/>
      <c r="L74" s="102"/>
      <c r="M74" s="354"/>
      <c r="N74" s="51"/>
    </row>
    <row r="75" spans="1:14" ht="12.75">
      <c r="A75" s="362"/>
      <c r="B75" s="307"/>
      <c r="C75" s="99"/>
      <c r="D75" s="99"/>
      <c r="E75" s="99"/>
      <c r="F75" s="99"/>
      <c r="G75" s="104"/>
      <c r="H75" s="104"/>
      <c r="I75" s="137"/>
      <c r="J75" s="138"/>
      <c r="K75" s="104"/>
      <c r="L75" s="102"/>
      <c r="M75" s="354"/>
      <c r="N75" s="51"/>
    </row>
    <row r="76" spans="1:14" ht="12.75">
      <c r="A76" s="362"/>
      <c r="B76" s="307"/>
      <c r="C76" s="99"/>
      <c r="D76" s="99"/>
      <c r="E76" s="99"/>
      <c r="F76" s="99"/>
      <c r="G76" s="104"/>
      <c r="H76" s="104"/>
      <c r="I76" s="137"/>
      <c r="J76" s="138"/>
      <c r="K76" s="104"/>
      <c r="L76" s="102"/>
      <c r="M76" s="354"/>
      <c r="N76" s="51"/>
    </row>
    <row r="77" spans="1:14" ht="12.75">
      <c r="A77" s="363"/>
      <c r="B77" s="308"/>
      <c r="C77" s="207"/>
      <c r="D77" s="207"/>
      <c r="E77" s="207"/>
      <c r="F77" s="207"/>
      <c r="G77" s="106"/>
      <c r="H77" s="106"/>
      <c r="I77" s="139"/>
      <c r="J77" s="140"/>
      <c r="K77" s="106"/>
      <c r="L77" s="141"/>
      <c r="M77" s="355"/>
      <c r="N77" s="51"/>
    </row>
    <row r="78" spans="1:14" ht="12.75">
      <c r="A78" s="65"/>
      <c r="B78" s="312">
        <f>eelarve!E86</f>
        <v>0</v>
      </c>
      <c r="C78" s="312">
        <f>eelarve!F86</f>
        <v>0</v>
      </c>
      <c r="D78" s="312">
        <f>eelarve!G86</f>
        <v>0</v>
      </c>
      <c r="E78" s="312">
        <f>eelarve!H86</f>
        <v>0</v>
      </c>
      <c r="F78" s="312">
        <f>eelarve!I86</f>
        <v>0</v>
      </c>
      <c r="G78" s="314"/>
      <c r="H78" s="315"/>
      <c r="I78" s="315"/>
      <c r="J78" s="315"/>
      <c r="K78" s="315"/>
      <c r="L78" s="316"/>
      <c r="M78" s="299">
        <f>B78-C80-D80-E80-F80</f>
        <v>0</v>
      </c>
      <c r="N78" s="51"/>
    </row>
    <row r="79" spans="1:14" ht="5.25" customHeight="1">
      <c r="A79" s="302">
        <f>eelarve!A86</f>
        <v>0</v>
      </c>
      <c r="B79" s="313"/>
      <c r="C79" s="313"/>
      <c r="D79" s="313"/>
      <c r="E79" s="313"/>
      <c r="F79" s="313"/>
      <c r="G79" s="317"/>
      <c r="H79" s="318"/>
      <c r="I79" s="318"/>
      <c r="J79" s="318"/>
      <c r="K79" s="318"/>
      <c r="L79" s="319"/>
      <c r="M79" s="300"/>
      <c r="N79" s="51"/>
    </row>
    <row r="80" spans="1:14" ht="14.25" customHeight="1">
      <c r="A80" s="302"/>
      <c r="B80" s="306"/>
      <c r="C80" s="67">
        <f>SUM(C81:C90)</f>
        <v>0</v>
      </c>
      <c r="D80" s="67">
        <f>SUM(D81:D90)</f>
        <v>0</v>
      </c>
      <c r="E80" s="67">
        <f>SUM(E81:E90)</f>
        <v>0</v>
      </c>
      <c r="F80" s="67">
        <f>SUM(F81:F90)</f>
        <v>0</v>
      </c>
      <c r="G80" s="320"/>
      <c r="H80" s="321"/>
      <c r="I80" s="321"/>
      <c r="J80" s="321"/>
      <c r="K80" s="321"/>
      <c r="L80" s="322"/>
      <c r="M80" s="301"/>
      <c r="N80" s="51"/>
    </row>
    <row r="81" spans="1:14" ht="12.75">
      <c r="A81" s="303"/>
      <c r="B81" s="307"/>
      <c r="C81" s="99"/>
      <c r="D81" s="99"/>
      <c r="E81" s="99"/>
      <c r="F81" s="99"/>
      <c r="G81" s="101"/>
      <c r="H81" s="134"/>
      <c r="I81" s="135"/>
      <c r="J81" s="136"/>
      <c r="K81" s="101"/>
      <c r="L81" s="102"/>
      <c r="M81" s="353"/>
      <c r="N81" s="51"/>
    </row>
    <row r="82" spans="1:14" ht="12.75">
      <c r="A82" s="303"/>
      <c r="B82" s="307"/>
      <c r="C82" s="99"/>
      <c r="D82" s="99"/>
      <c r="E82" s="99"/>
      <c r="F82" s="99"/>
      <c r="G82" s="104"/>
      <c r="H82" s="104"/>
      <c r="I82" s="137"/>
      <c r="J82" s="138"/>
      <c r="K82" s="104"/>
      <c r="L82" s="102"/>
      <c r="M82" s="354"/>
      <c r="N82" s="51"/>
    </row>
    <row r="83" spans="1:14" ht="12.75">
      <c r="A83" s="304"/>
      <c r="B83" s="307"/>
      <c r="C83" s="99"/>
      <c r="D83" s="99"/>
      <c r="E83" s="99"/>
      <c r="F83" s="99"/>
      <c r="G83" s="104"/>
      <c r="H83" s="104"/>
      <c r="I83" s="137"/>
      <c r="J83" s="138"/>
      <c r="K83" s="104"/>
      <c r="L83" s="102"/>
      <c r="M83" s="354"/>
      <c r="N83" s="51"/>
    </row>
    <row r="84" spans="1:14" ht="12.75">
      <c r="A84" s="304"/>
      <c r="B84" s="307"/>
      <c r="C84" s="99"/>
      <c r="D84" s="99"/>
      <c r="E84" s="99"/>
      <c r="F84" s="99"/>
      <c r="G84" s="104"/>
      <c r="H84" s="104"/>
      <c r="I84" s="137"/>
      <c r="J84" s="138"/>
      <c r="K84" s="104"/>
      <c r="L84" s="102"/>
      <c r="M84" s="354"/>
      <c r="N84" s="51"/>
    </row>
    <row r="85" spans="1:14" ht="12.75">
      <c r="A85" s="304"/>
      <c r="B85" s="307"/>
      <c r="C85" s="99"/>
      <c r="D85" s="99"/>
      <c r="E85" s="99"/>
      <c r="F85" s="99"/>
      <c r="G85" s="104"/>
      <c r="H85" s="104"/>
      <c r="I85" s="137"/>
      <c r="J85" s="138"/>
      <c r="K85" s="104"/>
      <c r="L85" s="102"/>
      <c r="M85" s="354"/>
      <c r="N85" s="51"/>
    </row>
    <row r="86" spans="1:14" ht="12.75">
      <c r="A86" s="304"/>
      <c r="B86" s="307"/>
      <c r="C86" s="99"/>
      <c r="D86" s="99"/>
      <c r="E86" s="99"/>
      <c r="F86" s="99"/>
      <c r="G86" s="104"/>
      <c r="H86" s="104"/>
      <c r="I86" s="137"/>
      <c r="J86" s="138"/>
      <c r="K86" s="104"/>
      <c r="L86" s="102"/>
      <c r="M86" s="354"/>
      <c r="N86" s="51"/>
    </row>
    <row r="87" spans="1:14" ht="12.75">
      <c r="A87" s="304"/>
      <c r="B87" s="307"/>
      <c r="C87" s="99"/>
      <c r="D87" s="99"/>
      <c r="E87" s="99"/>
      <c r="F87" s="99"/>
      <c r="G87" s="104"/>
      <c r="H87" s="104"/>
      <c r="I87" s="137"/>
      <c r="J87" s="138"/>
      <c r="K87" s="104"/>
      <c r="L87" s="102"/>
      <c r="M87" s="354"/>
      <c r="N87" s="51"/>
    </row>
    <row r="88" spans="1:14" ht="12.75">
      <c r="A88" s="304"/>
      <c r="B88" s="307"/>
      <c r="C88" s="99"/>
      <c r="D88" s="99"/>
      <c r="E88" s="99"/>
      <c r="F88" s="99"/>
      <c r="G88" s="104"/>
      <c r="H88" s="104"/>
      <c r="I88" s="137"/>
      <c r="J88" s="138"/>
      <c r="K88" s="104"/>
      <c r="L88" s="102"/>
      <c r="M88" s="354"/>
      <c r="N88" s="51"/>
    </row>
    <row r="89" spans="1:14" ht="12.75">
      <c r="A89" s="304"/>
      <c r="B89" s="307"/>
      <c r="C89" s="99"/>
      <c r="D89" s="99"/>
      <c r="E89" s="99"/>
      <c r="F89" s="99"/>
      <c r="G89" s="104"/>
      <c r="H89" s="104"/>
      <c r="I89" s="137"/>
      <c r="J89" s="138"/>
      <c r="K89" s="104"/>
      <c r="L89" s="102"/>
      <c r="M89" s="354"/>
      <c r="N89" s="51"/>
    </row>
    <row r="90" spans="1:14" ht="12.75">
      <c r="A90" s="305"/>
      <c r="B90" s="308"/>
      <c r="C90" s="207"/>
      <c r="D90" s="207"/>
      <c r="E90" s="207"/>
      <c r="F90" s="207"/>
      <c r="G90" s="106"/>
      <c r="H90" s="106"/>
      <c r="I90" s="139"/>
      <c r="J90" s="140"/>
      <c r="K90" s="106"/>
      <c r="L90" s="141"/>
      <c r="M90" s="355"/>
      <c r="N90" s="51"/>
    </row>
    <row r="91" spans="1:14" ht="12.75">
      <c r="A91" s="51"/>
      <c r="B91" s="69"/>
      <c r="C91" s="69"/>
      <c r="D91" s="69"/>
      <c r="E91" s="69"/>
      <c r="F91" s="69"/>
      <c r="G91" s="69"/>
      <c r="H91" s="69"/>
      <c r="I91" s="69"/>
      <c r="J91" s="91"/>
      <c r="K91" s="69"/>
      <c r="L91" s="69"/>
      <c r="M91" s="69"/>
      <c r="N91" s="51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78:D79"/>
    <mergeCell ref="E78:E79"/>
    <mergeCell ref="F78:F79"/>
    <mergeCell ref="G78:L80"/>
    <mergeCell ref="M45:M47"/>
    <mergeCell ref="A46:A62"/>
    <mergeCell ref="B47:B62"/>
    <mergeCell ref="M48:M62"/>
    <mergeCell ref="B63:B64"/>
    <mergeCell ref="C63:C64"/>
    <mergeCell ref="M78:M80"/>
    <mergeCell ref="A79:A90"/>
    <mergeCell ref="B80:B90"/>
    <mergeCell ref="M81:M90"/>
    <mergeCell ref="M63:M65"/>
    <mergeCell ref="A64:A77"/>
    <mergeCell ref="B65:B77"/>
    <mergeCell ref="M66:M77"/>
    <mergeCell ref="B78:B79"/>
    <mergeCell ref="C78:C7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31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12" sqref="C12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92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18.75" customHeight="1">
      <c r="A1" s="47"/>
      <c r="B1" s="48"/>
      <c r="C1" s="48"/>
      <c r="D1" s="48">
        <f>eelarve!B9</f>
        <v>0</v>
      </c>
      <c r="E1" s="48"/>
      <c r="F1" s="48"/>
      <c r="G1" s="48"/>
      <c r="H1" s="48"/>
      <c r="I1" s="49"/>
      <c r="J1" s="90"/>
      <c r="K1" s="50"/>
      <c r="L1" s="50"/>
      <c r="M1" s="48"/>
      <c r="N1" s="51"/>
    </row>
    <row r="2" spans="1:14" ht="18.75">
      <c r="A2" s="52" t="s">
        <v>113</v>
      </c>
      <c r="B2" s="48"/>
      <c r="C2" s="48"/>
      <c r="D2" s="48"/>
      <c r="E2" s="48"/>
      <c r="F2" s="48"/>
      <c r="G2" s="48"/>
      <c r="H2" s="48"/>
      <c r="I2" s="49"/>
      <c r="J2" s="324" t="str">
        <f>'1. Tööjõukulud'!J2:J3</f>
        <v>KÜSK projekti tunnus (objekt,kulukoht) toetuse saaja raamatupidamisdokumentidel:</v>
      </c>
      <c r="K2" s="325" t="s">
        <v>135</v>
      </c>
      <c r="L2" s="326"/>
      <c r="M2" s="75">
        <f>'1. Tööjõukulud'!M2</f>
        <v>0</v>
      </c>
      <c r="N2" s="51"/>
    </row>
    <row r="3" spans="1:14" ht="16.5" customHeight="1">
      <c r="A3" s="70" t="s">
        <v>27</v>
      </c>
      <c r="B3" s="205">
        <f>eelarve!E87</f>
        <v>0</v>
      </c>
      <c r="C3" s="205">
        <f>eelarve!F87</f>
        <v>0</v>
      </c>
      <c r="D3" s="71"/>
      <c r="E3" s="71"/>
      <c r="F3" s="71"/>
      <c r="G3" s="53"/>
      <c r="H3" s="48"/>
      <c r="I3" s="54"/>
      <c r="J3" s="324"/>
      <c r="K3" s="50"/>
      <c r="L3" s="50"/>
      <c r="M3" s="74" t="s">
        <v>30</v>
      </c>
      <c r="N3" s="51"/>
    </row>
    <row r="4" spans="1:14" s="43" customFormat="1" ht="17.25" customHeight="1">
      <c r="A4" s="55" t="s">
        <v>28</v>
      </c>
      <c r="B4" s="206"/>
      <c r="C4" s="206">
        <f>C11</f>
        <v>0</v>
      </c>
      <c r="D4" s="56"/>
      <c r="E4" s="56"/>
      <c r="F4" s="56"/>
      <c r="G4" s="57"/>
      <c r="H4" s="57"/>
      <c r="I4" s="58"/>
      <c r="J4" s="93">
        <f>'1. Tööjõukulud'!J4</f>
        <v>0</v>
      </c>
      <c r="K4" s="59"/>
      <c r="L4" s="59"/>
      <c r="M4" s="210">
        <f>B3-C4-D4-E4-F4</f>
        <v>0</v>
      </c>
      <c r="N4" s="60"/>
    </row>
    <row r="5" spans="1:14" ht="16.5" customHeight="1">
      <c r="A5" s="61"/>
      <c r="B5" s="72" t="e">
        <f>(C4+D4+E4+F4)/B3</f>
        <v>#DIV/0!</v>
      </c>
      <c r="C5" s="73">
        <f>IF(C3&gt;0,C4/C3,"")</f>
      </c>
      <c r="D5" s="73"/>
      <c r="E5" s="73"/>
      <c r="F5" s="73"/>
      <c r="G5" s="48"/>
      <c r="H5" s="48"/>
      <c r="I5" s="49"/>
      <c r="J5" s="90"/>
      <c r="K5" s="50"/>
      <c r="L5" s="50"/>
      <c r="M5" s="48"/>
      <c r="N5" s="51"/>
    </row>
    <row r="6" spans="1:14" s="44" customFormat="1" ht="17.25" customHeight="1">
      <c r="A6" s="345" t="s">
        <v>22</v>
      </c>
      <c r="B6" s="342" t="s">
        <v>16</v>
      </c>
      <c r="C6" s="327" t="s">
        <v>17</v>
      </c>
      <c r="D6" s="327"/>
      <c r="E6" s="327"/>
      <c r="F6" s="327"/>
      <c r="G6" s="328"/>
      <c r="H6" s="328"/>
      <c r="I6" s="328"/>
      <c r="J6" s="328"/>
      <c r="K6" s="328"/>
      <c r="L6" s="329"/>
      <c r="M6" s="357" t="s">
        <v>26</v>
      </c>
      <c r="N6" s="62"/>
    </row>
    <row r="7" spans="1:14" s="44" customFormat="1" ht="15.75" customHeight="1">
      <c r="A7" s="346"/>
      <c r="B7" s="343"/>
      <c r="C7" s="348" t="s">
        <v>18</v>
      </c>
      <c r="D7" s="349"/>
      <c r="E7" s="349"/>
      <c r="F7" s="350"/>
      <c r="G7" s="333" t="s">
        <v>29</v>
      </c>
      <c r="H7" s="351" t="s">
        <v>19</v>
      </c>
      <c r="I7" s="333" t="s">
        <v>20</v>
      </c>
      <c r="J7" s="336" t="s">
        <v>21</v>
      </c>
      <c r="K7" s="338" t="str">
        <f>'1. Tööjõukulud'!K7:K8</f>
        <v>Dokumendi reg.number taotleja raamatu-pidamises</v>
      </c>
      <c r="L7" s="356" t="str">
        <f>'1. Tööjõukulud'!L7:L8</f>
        <v>Pangaarvelt tasumise kuupäev</v>
      </c>
      <c r="M7" s="358"/>
      <c r="N7" s="62"/>
    </row>
    <row r="8" spans="1:14" ht="45.75" customHeight="1">
      <c r="A8" s="347"/>
      <c r="B8" s="344"/>
      <c r="C8" s="63" t="s">
        <v>5</v>
      </c>
      <c r="D8" s="63" t="s">
        <v>24</v>
      </c>
      <c r="E8" s="64" t="s">
        <v>23</v>
      </c>
      <c r="F8" s="64" t="s">
        <v>25</v>
      </c>
      <c r="G8" s="334"/>
      <c r="H8" s="352"/>
      <c r="I8" s="334"/>
      <c r="J8" s="337"/>
      <c r="K8" s="339"/>
      <c r="L8" s="341"/>
      <c r="M8" s="359"/>
      <c r="N8" s="51"/>
    </row>
    <row r="9" spans="1:14" ht="12.75">
      <c r="A9" s="65"/>
      <c r="B9" s="365">
        <f>eelarve!E87</f>
        <v>0</v>
      </c>
      <c r="C9" s="365">
        <f>eelarve!F87</f>
        <v>0</v>
      </c>
      <c r="D9" s="365" t="str">
        <f>eelarve!G87</f>
        <v>x</v>
      </c>
      <c r="E9" s="365" t="str">
        <f>eelarve!H87</f>
        <v>x</v>
      </c>
      <c r="F9" s="365" t="str">
        <f>eelarve!I87</f>
        <v>x</v>
      </c>
      <c r="G9" s="314"/>
      <c r="H9" s="315"/>
      <c r="I9" s="315"/>
      <c r="J9" s="315"/>
      <c r="K9" s="315"/>
      <c r="L9" s="316"/>
      <c r="M9" s="299">
        <f>B9-C11-D11-E11-F11</f>
        <v>0</v>
      </c>
      <c r="N9" s="51"/>
    </row>
    <row r="10" spans="1:14" s="45" customFormat="1" ht="7.5" customHeight="1">
      <c r="A10" s="302" t="s">
        <v>41</v>
      </c>
      <c r="B10" s="366"/>
      <c r="C10" s="366"/>
      <c r="D10" s="366"/>
      <c r="E10" s="366"/>
      <c r="F10" s="366"/>
      <c r="G10" s="317"/>
      <c r="H10" s="318"/>
      <c r="I10" s="318"/>
      <c r="J10" s="318"/>
      <c r="K10" s="318"/>
      <c r="L10" s="319"/>
      <c r="M10" s="300"/>
      <c r="N10" s="66"/>
    </row>
    <row r="11" spans="1:14" s="45" customFormat="1" ht="15.75" customHeight="1">
      <c r="A11" s="302"/>
      <c r="B11" s="306"/>
      <c r="C11" s="67">
        <f>SUM(C12:C30)</f>
        <v>0</v>
      </c>
      <c r="D11" s="67"/>
      <c r="E11" s="67"/>
      <c r="F11" s="67"/>
      <c r="G11" s="320"/>
      <c r="H11" s="321"/>
      <c r="I11" s="321"/>
      <c r="J11" s="321"/>
      <c r="K11" s="321"/>
      <c r="L11" s="322"/>
      <c r="M11" s="301"/>
      <c r="N11" s="66"/>
    </row>
    <row r="12" spans="1:14" ht="12.75">
      <c r="A12" s="303"/>
      <c r="B12" s="307"/>
      <c r="C12" s="99"/>
      <c r="D12" s="68"/>
      <c r="E12" s="68"/>
      <c r="F12" s="68"/>
      <c r="G12" s="101"/>
      <c r="H12" s="134"/>
      <c r="I12" s="135"/>
      <c r="J12" s="136"/>
      <c r="K12" s="101"/>
      <c r="L12" s="102"/>
      <c r="M12" s="353"/>
      <c r="N12" s="51"/>
    </row>
    <row r="13" spans="1:14" ht="12.75">
      <c r="A13" s="303"/>
      <c r="B13" s="307"/>
      <c r="C13" s="99"/>
      <c r="D13" s="68"/>
      <c r="E13" s="68"/>
      <c r="F13" s="68"/>
      <c r="G13" s="101"/>
      <c r="H13" s="134"/>
      <c r="I13" s="135"/>
      <c r="J13" s="136"/>
      <c r="K13" s="101"/>
      <c r="L13" s="102"/>
      <c r="M13" s="354"/>
      <c r="N13" s="51"/>
    </row>
    <row r="14" spans="1:14" ht="12.75">
      <c r="A14" s="303"/>
      <c r="B14" s="307"/>
      <c r="C14" s="99"/>
      <c r="D14" s="68"/>
      <c r="E14" s="68"/>
      <c r="F14" s="68"/>
      <c r="G14" s="104"/>
      <c r="H14" s="104"/>
      <c r="I14" s="137"/>
      <c r="J14" s="138"/>
      <c r="K14" s="104"/>
      <c r="L14" s="105"/>
      <c r="M14" s="354"/>
      <c r="N14" s="51"/>
    </row>
    <row r="15" spans="1:14" ht="12.75">
      <c r="A15" s="303"/>
      <c r="B15" s="307"/>
      <c r="C15" s="99"/>
      <c r="D15" s="68"/>
      <c r="E15" s="68"/>
      <c r="F15" s="68"/>
      <c r="G15" s="104"/>
      <c r="H15" s="104"/>
      <c r="I15" s="137"/>
      <c r="J15" s="138"/>
      <c r="K15" s="104"/>
      <c r="L15" s="105"/>
      <c r="M15" s="354"/>
      <c r="N15" s="51"/>
    </row>
    <row r="16" spans="1:14" ht="12.75">
      <c r="A16" s="303"/>
      <c r="B16" s="307"/>
      <c r="C16" s="99"/>
      <c r="D16" s="68"/>
      <c r="E16" s="68"/>
      <c r="F16" s="68"/>
      <c r="G16" s="104"/>
      <c r="H16" s="104"/>
      <c r="I16" s="137"/>
      <c r="J16" s="138"/>
      <c r="K16" s="104"/>
      <c r="L16" s="105"/>
      <c r="M16" s="354"/>
      <c r="N16" s="51"/>
    </row>
    <row r="17" spans="1:14" ht="12.75">
      <c r="A17" s="303"/>
      <c r="B17" s="307"/>
      <c r="C17" s="99"/>
      <c r="D17" s="68"/>
      <c r="E17" s="68"/>
      <c r="F17" s="68"/>
      <c r="G17" s="104"/>
      <c r="H17" s="104"/>
      <c r="I17" s="137"/>
      <c r="J17" s="138"/>
      <c r="K17" s="104"/>
      <c r="L17" s="105"/>
      <c r="M17" s="354"/>
      <c r="N17" s="51"/>
    </row>
    <row r="18" spans="1:14" ht="12.75">
      <c r="A18" s="303"/>
      <c r="B18" s="307"/>
      <c r="C18" s="99"/>
      <c r="D18" s="68"/>
      <c r="E18" s="68"/>
      <c r="F18" s="68"/>
      <c r="G18" s="104"/>
      <c r="H18" s="104"/>
      <c r="I18" s="137"/>
      <c r="J18" s="138"/>
      <c r="K18" s="104"/>
      <c r="L18" s="105"/>
      <c r="M18" s="354"/>
      <c r="N18" s="51"/>
    </row>
    <row r="19" spans="1:14" ht="12.75">
      <c r="A19" s="303"/>
      <c r="B19" s="307"/>
      <c r="C19" s="99"/>
      <c r="D19" s="68"/>
      <c r="E19" s="68"/>
      <c r="F19" s="68"/>
      <c r="G19" s="104"/>
      <c r="H19" s="104"/>
      <c r="I19" s="137"/>
      <c r="J19" s="138"/>
      <c r="K19" s="104"/>
      <c r="L19" s="105"/>
      <c r="M19" s="354"/>
      <c r="N19" s="51"/>
    </row>
    <row r="20" spans="1:14" ht="12.75">
      <c r="A20" s="303"/>
      <c r="B20" s="307"/>
      <c r="C20" s="99"/>
      <c r="D20" s="68"/>
      <c r="E20" s="68"/>
      <c r="F20" s="68"/>
      <c r="G20" s="104"/>
      <c r="H20" s="104"/>
      <c r="I20" s="137"/>
      <c r="J20" s="138"/>
      <c r="K20" s="104"/>
      <c r="L20" s="105"/>
      <c r="M20" s="354"/>
      <c r="N20" s="51"/>
    </row>
    <row r="21" spans="1:14" ht="12.75">
      <c r="A21" s="303"/>
      <c r="B21" s="307"/>
      <c r="C21" s="99"/>
      <c r="D21" s="68"/>
      <c r="E21" s="68"/>
      <c r="F21" s="68"/>
      <c r="G21" s="104"/>
      <c r="H21" s="104"/>
      <c r="I21" s="137"/>
      <c r="J21" s="138"/>
      <c r="K21" s="104"/>
      <c r="L21" s="105"/>
      <c r="M21" s="354"/>
      <c r="N21" s="51"/>
    </row>
    <row r="22" spans="1:14" ht="12.75">
      <c r="A22" s="303"/>
      <c r="B22" s="307"/>
      <c r="C22" s="99"/>
      <c r="D22" s="68"/>
      <c r="E22" s="68"/>
      <c r="F22" s="68"/>
      <c r="G22" s="104"/>
      <c r="H22" s="104"/>
      <c r="I22" s="137"/>
      <c r="J22" s="138"/>
      <c r="K22" s="104"/>
      <c r="L22" s="105"/>
      <c r="M22" s="354"/>
      <c r="N22" s="51"/>
    </row>
    <row r="23" spans="1:14" ht="12.75">
      <c r="A23" s="304"/>
      <c r="B23" s="307"/>
      <c r="C23" s="99"/>
      <c r="D23" s="68"/>
      <c r="E23" s="68"/>
      <c r="F23" s="68"/>
      <c r="G23" s="104"/>
      <c r="H23" s="104"/>
      <c r="I23" s="137"/>
      <c r="J23" s="138"/>
      <c r="K23" s="104"/>
      <c r="L23" s="105"/>
      <c r="M23" s="354"/>
      <c r="N23" s="51"/>
    </row>
    <row r="24" spans="1:14" ht="12.75">
      <c r="A24" s="304"/>
      <c r="B24" s="307"/>
      <c r="C24" s="99"/>
      <c r="D24" s="68"/>
      <c r="E24" s="68"/>
      <c r="F24" s="68"/>
      <c r="G24" s="104"/>
      <c r="H24" s="104"/>
      <c r="I24" s="137"/>
      <c r="J24" s="138"/>
      <c r="K24" s="104"/>
      <c r="L24" s="105"/>
      <c r="M24" s="354"/>
      <c r="N24" s="51"/>
    </row>
    <row r="25" spans="1:14" ht="12.75">
      <c r="A25" s="304"/>
      <c r="B25" s="307"/>
      <c r="C25" s="99"/>
      <c r="D25" s="68"/>
      <c r="E25" s="68"/>
      <c r="F25" s="68"/>
      <c r="G25" s="104"/>
      <c r="H25" s="104"/>
      <c r="I25" s="137"/>
      <c r="J25" s="138"/>
      <c r="K25" s="104"/>
      <c r="L25" s="105"/>
      <c r="M25" s="354"/>
      <c r="N25" s="51"/>
    </row>
    <row r="26" spans="1:14" ht="12.75">
      <c r="A26" s="304"/>
      <c r="B26" s="307"/>
      <c r="C26" s="99"/>
      <c r="D26" s="68"/>
      <c r="E26" s="68"/>
      <c r="F26" s="68"/>
      <c r="G26" s="104"/>
      <c r="H26" s="104"/>
      <c r="I26" s="137"/>
      <c r="J26" s="138"/>
      <c r="K26" s="104"/>
      <c r="L26" s="105"/>
      <c r="M26" s="354"/>
      <c r="N26" s="51"/>
    </row>
    <row r="27" spans="1:14" ht="12.75">
      <c r="A27" s="304"/>
      <c r="B27" s="307"/>
      <c r="C27" s="99"/>
      <c r="D27" s="68"/>
      <c r="E27" s="68"/>
      <c r="F27" s="68"/>
      <c r="G27" s="104"/>
      <c r="H27" s="104"/>
      <c r="I27" s="137"/>
      <c r="J27" s="138"/>
      <c r="K27" s="104"/>
      <c r="L27" s="105"/>
      <c r="M27" s="354"/>
      <c r="N27" s="51"/>
    </row>
    <row r="28" spans="1:14" ht="12.75">
      <c r="A28" s="304"/>
      <c r="B28" s="307"/>
      <c r="C28" s="99"/>
      <c r="D28" s="68"/>
      <c r="E28" s="68"/>
      <c r="F28" s="68"/>
      <c r="G28" s="104"/>
      <c r="H28" s="104"/>
      <c r="I28" s="137"/>
      <c r="J28" s="138"/>
      <c r="K28" s="104"/>
      <c r="L28" s="105"/>
      <c r="M28" s="354"/>
      <c r="N28" s="51"/>
    </row>
    <row r="29" spans="1:14" ht="12.75">
      <c r="A29" s="304"/>
      <c r="B29" s="307"/>
      <c r="C29" s="99"/>
      <c r="D29" s="68"/>
      <c r="E29" s="68"/>
      <c r="F29" s="68"/>
      <c r="G29" s="104"/>
      <c r="H29" s="104"/>
      <c r="I29" s="137"/>
      <c r="J29" s="138"/>
      <c r="K29" s="104"/>
      <c r="L29" s="105"/>
      <c r="M29" s="354"/>
      <c r="N29" s="51"/>
    </row>
    <row r="30" spans="1:14" ht="12.75">
      <c r="A30" s="305"/>
      <c r="B30" s="308"/>
      <c r="C30" s="207"/>
      <c r="D30" s="212"/>
      <c r="E30" s="212"/>
      <c r="F30" s="212"/>
      <c r="G30" s="106"/>
      <c r="H30" s="106"/>
      <c r="I30" s="139"/>
      <c r="J30" s="140"/>
      <c r="K30" s="106"/>
      <c r="L30" s="108"/>
      <c r="M30" s="355"/>
      <c r="N30" s="51"/>
    </row>
    <row r="31" spans="1:14" ht="22.5" customHeight="1">
      <c r="A31" s="364" t="s">
        <v>34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51"/>
    </row>
  </sheetData>
  <sheetProtection password="CA1D" sheet="1" insertRows="0"/>
  <mergeCells count="24">
    <mergeCell ref="A6:A8"/>
    <mergeCell ref="B6:B8"/>
    <mergeCell ref="C6:L6"/>
    <mergeCell ref="M6:M8"/>
    <mergeCell ref="C7:F7"/>
    <mergeCell ref="G7:G8"/>
    <mergeCell ref="H7:H8"/>
    <mergeCell ref="I7:I8"/>
    <mergeCell ref="D9:D10"/>
    <mergeCell ref="E9:E10"/>
    <mergeCell ref="F9:F10"/>
    <mergeCell ref="G9:L11"/>
    <mergeCell ref="J2:J3"/>
    <mergeCell ref="K2:L2"/>
    <mergeCell ref="A31:M31"/>
    <mergeCell ref="M9:M11"/>
    <mergeCell ref="A10:A30"/>
    <mergeCell ref="B11:B30"/>
    <mergeCell ref="M12:M30"/>
    <mergeCell ref="J7:J8"/>
    <mergeCell ref="K7:K8"/>
    <mergeCell ref="L7:L8"/>
    <mergeCell ref="B9:B10"/>
    <mergeCell ref="C9:C1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2012-03-20T08:51:00Z</cp:lastPrinted>
  <dcterms:created xsi:type="dcterms:W3CDTF">2008-04-13T08:03:52Z</dcterms:created>
  <dcterms:modified xsi:type="dcterms:W3CDTF">2012-03-20T08:51:12Z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